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730" windowHeight="11760" tabRatio="958"/>
  </bookViews>
  <sheets>
    <sheet name="доходы" sheetId="25" r:id="rId1"/>
    <sheet name="Приложение 5" sheetId="1" r:id="rId2"/>
    <sheet name="Приложение 6" sheetId="3" r:id="rId3"/>
    <sheet name="Приложение 7" sheetId="24" r:id="rId4"/>
    <sheet name="Приложение 9" sheetId="14" r:id="rId5"/>
  </sheets>
  <definedNames>
    <definedName name="_xlnm._FilterDatabase" localSheetId="0" hidden="1">доходы!$A$11:$AK$64</definedName>
    <definedName name="_xlnm._FilterDatabase" localSheetId="1" hidden="1">'Приложение 5'!$A$9:$H$154</definedName>
    <definedName name="_xlnm._FilterDatabase" localSheetId="2" hidden="1">'Приложение 6'!$A$8:$I$117</definedName>
    <definedName name="_xlnm._FilterDatabase" localSheetId="3" hidden="1">'Приложение 7'!$A$8:$J$8</definedName>
    <definedName name="bbi1iepey541b3erm5gspvzrtk">#REF!</definedName>
    <definedName name="eaho2ejrtdbq5dbiou1fruoidk">#REF!</definedName>
    <definedName name="frupzostrx2engzlq5coj1izgc">#REF!</definedName>
    <definedName name="hxw0shfsad1bl0w3rcqndiwdqc">#REF!</definedName>
    <definedName name="idhebtridp4g55tiidmllpbcck">#REF!</definedName>
    <definedName name="ilgrxtqehl5ojfb14epb1v0vpk">#REF!</definedName>
    <definedName name="iukfigxpatbnff5s3qskal4gtw">#REF!</definedName>
    <definedName name="jbdrlm0jnl44bjyvb5parwosvs">#REF!</definedName>
    <definedName name="jmacmxvbgdblzh0tvh4m0gadvc">#REF!</definedName>
    <definedName name="lens0r1dzt0ivfvdjvc15ibd1c">#REF!</definedName>
    <definedName name="lzvlrjqro14zjenw2ueuj40zww">#REF!</definedName>
    <definedName name="miceqmminp2t5fkvq3dcp5azms">#REF!</definedName>
    <definedName name="muebv3fbrh0nbhfkcvkdiuichg">#REF!</definedName>
    <definedName name="oishsvraxpbc3jz3kk3m5zcwm0">#REF!</definedName>
    <definedName name="pf4ktio2ct2wb5lic4d0ij22zg">#REF!</definedName>
    <definedName name="qhgcjeqs4xbh5af0b0knrgslds">#REF!</definedName>
    <definedName name="qm1r2zbyvxaabczgs5nd53xmq4">#REF!</definedName>
    <definedName name="qunp1nijp1aaxbgswizf0lz200">#REF!</definedName>
    <definedName name="rcn525ywmx4pde1kn3aevp0dfk">#REF!</definedName>
    <definedName name="swpjxblu3dbu33cqzchc5hkk0w">#REF!</definedName>
    <definedName name="syjdhdk35p4nh3cjfxnviauzls">#REF!</definedName>
    <definedName name="t1iocfpqd13el1y2ekxnfpwstw">#REF!</definedName>
    <definedName name="tqwxsrwtrd3p34nrtmvfunozag">#REF!</definedName>
    <definedName name="u1m5vran2x1y11qx5xfu2j4tz4">#REF!</definedName>
    <definedName name="ua41amkhph5c1h53xxk2wbxxpk">#REF!</definedName>
    <definedName name="vm2ikyzfyl3c3f2vbofwexhk2c">#REF!</definedName>
    <definedName name="w1nehiloq13fdfxu13klcaopgw">#REF!</definedName>
    <definedName name="whvhn4kg25bcn2skpkb3bqydz4">#REF!</definedName>
    <definedName name="wqazcjs4o12a5adpyzuqhb5cko">#REF!</definedName>
    <definedName name="x50bwhcspt2rtgjg0vg0hfk2ns">#REF!</definedName>
    <definedName name="xfiudkw3z5aq3govpiyzsxyki0">#REF!</definedName>
    <definedName name="_xlnm.Print_Titles" localSheetId="0">доходы!$9:$11</definedName>
    <definedName name="_xlnm.Print_Titles" localSheetId="1">'Приложение 5'!$8:$9</definedName>
    <definedName name="_xlnm.Print_Titles" localSheetId="2">'Приложение 6'!$7:$8</definedName>
    <definedName name="_xlnm.Print_Titles" localSheetId="3">'Приложение 7'!$7:$8</definedName>
    <definedName name="_xlnm.Print_Area" localSheetId="0">доходы!$A$1:$M$64</definedName>
    <definedName name="_xlnm.Print_Area" localSheetId="1">'Приложение 5'!$A$1:$H$161</definedName>
    <definedName name="_xlnm.Print_Area" localSheetId="3">'Приложение 7'!$A$1:$I$161</definedName>
  </definedNames>
  <calcPr calcId="162913"/>
</workbook>
</file>

<file path=xl/calcChain.xml><?xml version="1.0" encoding="utf-8"?>
<calcChain xmlns="http://schemas.openxmlformats.org/spreadsheetml/2006/main">
  <c r="I121" i="24" l="1"/>
  <c r="H121" i="24"/>
  <c r="G121" i="24"/>
  <c r="I120" i="24"/>
  <c r="H120" i="24"/>
  <c r="G120" i="24"/>
  <c r="I119" i="24"/>
  <c r="H119" i="24"/>
  <c r="G119" i="24"/>
  <c r="I118" i="24"/>
  <c r="H118" i="24"/>
  <c r="G118" i="24"/>
  <c r="I117" i="24"/>
  <c r="H117" i="24"/>
  <c r="G117" i="24"/>
  <c r="I81" i="24"/>
  <c r="H81" i="24"/>
  <c r="G81" i="24"/>
  <c r="I80" i="24"/>
  <c r="H80" i="24"/>
  <c r="G80" i="24"/>
  <c r="I79" i="24"/>
  <c r="H79" i="24"/>
  <c r="G79" i="24"/>
  <c r="I78" i="24"/>
  <c r="H78" i="24"/>
  <c r="G78" i="24"/>
  <c r="I77" i="24"/>
  <c r="H77" i="24"/>
  <c r="G77" i="24"/>
  <c r="I76" i="24"/>
  <c r="H76" i="24"/>
  <c r="G76" i="24"/>
  <c r="A81" i="24"/>
  <c r="A80" i="24"/>
  <c r="A79" i="24"/>
  <c r="A78" i="24"/>
  <c r="A77" i="24"/>
  <c r="A76" i="24"/>
  <c r="H103" i="3"/>
  <c r="G103" i="3"/>
  <c r="F103" i="3"/>
  <c r="H112" i="3"/>
  <c r="G112" i="3"/>
  <c r="F112" i="3"/>
  <c r="G111" i="3"/>
  <c r="G110" i="3" s="1"/>
  <c r="H111" i="3"/>
  <c r="H110" i="3" s="1"/>
  <c r="F111" i="3"/>
  <c r="F110" i="3" s="1"/>
  <c r="H23" i="3"/>
  <c r="G23" i="3"/>
  <c r="F23" i="3"/>
  <c r="H22" i="3"/>
  <c r="G22" i="3"/>
  <c r="F22" i="3"/>
  <c r="H21" i="3"/>
  <c r="G21" i="3"/>
  <c r="F21" i="3"/>
  <c r="H20" i="3"/>
  <c r="G20" i="3"/>
  <c r="F20" i="3"/>
  <c r="H19" i="3"/>
  <c r="G19" i="3"/>
  <c r="F19" i="3"/>
  <c r="H18" i="3"/>
  <c r="G18" i="3"/>
  <c r="F18" i="3"/>
  <c r="H97" i="1" l="1"/>
  <c r="G97" i="1"/>
  <c r="F97" i="1"/>
  <c r="H120" i="1"/>
  <c r="G120" i="1"/>
  <c r="H119" i="1"/>
  <c r="G119" i="1"/>
  <c r="H118" i="1"/>
  <c r="G118" i="1"/>
  <c r="H117" i="1"/>
  <c r="G117" i="1"/>
  <c r="F119" i="1"/>
  <c r="F118" i="1" s="1"/>
  <c r="F117" i="1" s="1"/>
  <c r="F120" i="1"/>
  <c r="G121" i="1"/>
  <c r="H80" i="1"/>
  <c r="H79" i="1" s="1"/>
  <c r="G80" i="1"/>
  <c r="F80" i="1"/>
  <c r="F79" i="1" s="1"/>
  <c r="G79" i="1"/>
  <c r="H77" i="1"/>
  <c r="H76" i="1" s="1"/>
  <c r="G77" i="1"/>
  <c r="G76" i="1" s="1"/>
  <c r="F77" i="1"/>
  <c r="F76" i="1"/>
  <c r="K61" i="25" l="1"/>
  <c r="L53" i="25"/>
  <c r="K53" i="25" l="1"/>
  <c r="A38" i="24" l="1"/>
  <c r="A37" i="24"/>
  <c r="A95" i="3"/>
  <c r="A94" i="3"/>
  <c r="A80" i="3" l="1"/>
  <c r="A53" i="24"/>
  <c r="A52" i="24"/>
  <c r="A81" i="3"/>
  <c r="F67" i="1" l="1"/>
  <c r="I53" i="24" l="1"/>
  <c r="H53" i="24"/>
  <c r="G53" i="24"/>
  <c r="H81" i="3"/>
  <c r="H80" i="3" s="1"/>
  <c r="G81" i="3"/>
  <c r="G80" i="3" s="1"/>
  <c r="F81" i="3"/>
  <c r="F80" i="3" s="1"/>
  <c r="H52" i="1"/>
  <c r="I52" i="24" s="1"/>
  <c r="G52" i="1"/>
  <c r="H52" i="24" s="1"/>
  <c r="F52" i="1"/>
  <c r="G52" i="24" s="1"/>
  <c r="I96" i="24" l="1"/>
  <c r="H96" i="24"/>
  <c r="G96" i="24"/>
  <c r="A96" i="24"/>
  <c r="A95" i="24"/>
  <c r="A94" i="24"/>
  <c r="A93" i="24"/>
  <c r="A92" i="24"/>
  <c r="H92" i="3"/>
  <c r="H91" i="3" s="1"/>
  <c r="H90" i="3" s="1"/>
  <c r="G92" i="3"/>
  <c r="G91" i="3" s="1"/>
  <c r="G90" i="3" s="1"/>
  <c r="F92" i="3"/>
  <c r="A92" i="3"/>
  <c r="A91" i="3"/>
  <c r="F91" i="3"/>
  <c r="F90" i="3" s="1"/>
  <c r="H95" i="1" l="1"/>
  <c r="G95" i="1"/>
  <c r="H95" i="24" s="1"/>
  <c r="F95" i="1"/>
  <c r="G94" i="1"/>
  <c r="G93" i="1" l="1"/>
  <c r="H94" i="24"/>
  <c r="F94" i="1"/>
  <c r="G95" i="24"/>
  <c r="H94" i="1"/>
  <c r="I95" i="24"/>
  <c r="F22" i="1"/>
  <c r="F24" i="1"/>
  <c r="F134" i="1"/>
  <c r="F133" i="1" s="1"/>
  <c r="H93" i="1" l="1"/>
  <c r="I94" i="24"/>
  <c r="F93" i="1"/>
  <c r="G94" i="24"/>
  <c r="G92" i="1"/>
  <c r="H92" i="24" s="1"/>
  <c r="H93" i="24"/>
  <c r="F92" i="1" l="1"/>
  <c r="G92" i="24" s="1"/>
  <c r="G93" i="24"/>
  <c r="H92" i="1"/>
  <c r="I92" i="24" s="1"/>
  <c r="I93" i="24"/>
  <c r="M62" i="25" l="1"/>
  <c r="L62" i="25"/>
  <c r="K62" i="25"/>
  <c r="M60" i="25"/>
  <c r="L60" i="25"/>
  <c r="K60" i="25"/>
  <c r="M58" i="25"/>
  <c r="L58" i="25"/>
  <c r="K58" i="25"/>
  <c r="M56" i="25"/>
  <c r="L56" i="25"/>
  <c r="K56" i="25"/>
  <c r="K52" i="25"/>
  <c r="M52" i="25"/>
  <c r="L52" i="25"/>
  <c r="M50" i="25"/>
  <c r="M49" i="25" s="1"/>
  <c r="L50" i="25"/>
  <c r="K50" i="25"/>
  <c r="K49" i="25" s="1"/>
  <c r="L49" i="25"/>
  <c r="M45" i="25"/>
  <c r="L45" i="25"/>
  <c r="K45" i="25"/>
  <c r="M43" i="25"/>
  <c r="L43" i="25"/>
  <c r="K43" i="25"/>
  <c r="M40" i="25"/>
  <c r="L40" i="25"/>
  <c r="K40" i="25"/>
  <c r="M38" i="25"/>
  <c r="L38" i="25"/>
  <c r="K38" i="25"/>
  <c r="M36" i="25"/>
  <c r="L36" i="25"/>
  <c r="K36" i="25"/>
  <c r="M33" i="25"/>
  <c r="M32" i="25" s="1"/>
  <c r="L33" i="25"/>
  <c r="L32" i="25" s="1"/>
  <c r="K33" i="25"/>
  <c r="K32" i="25" s="1"/>
  <c r="M30" i="25"/>
  <c r="L30" i="25"/>
  <c r="K30" i="25"/>
  <c r="M28" i="25"/>
  <c r="L28" i="25"/>
  <c r="K28" i="25"/>
  <c r="M25" i="25"/>
  <c r="L25" i="25"/>
  <c r="K25" i="25"/>
  <c r="M22" i="25"/>
  <c r="M21" i="25" s="1"/>
  <c r="L22" i="25"/>
  <c r="K22" i="25"/>
  <c r="K21" i="25" s="1"/>
  <c r="L21" i="25"/>
  <c r="M16" i="25"/>
  <c r="L16" i="25"/>
  <c r="K16" i="25"/>
  <c r="M14" i="25"/>
  <c r="L14" i="25"/>
  <c r="K14" i="25"/>
  <c r="L27" i="25" l="1"/>
  <c r="L24" i="25" s="1"/>
  <c r="M42" i="25"/>
  <c r="M35" i="25"/>
  <c r="K55" i="25"/>
  <c r="K48" i="25" s="1"/>
  <c r="K47" i="25" s="1"/>
  <c r="M55" i="25"/>
  <c r="M48" i="25" s="1"/>
  <c r="M47" i="25" s="1"/>
  <c r="L55" i="25"/>
  <c r="L48" i="25" s="1"/>
  <c r="L47" i="25" s="1"/>
  <c r="K27" i="25"/>
  <c r="K24" i="25" s="1"/>
  <c r="K13" i="25" s="1"/>
  <c r="M27" i="25"/>
  <c r="M24" i="25" s="1"/>
  <c r="M13" i="25" s="1"/>
  <c r="L35" i="25"/>
  <c r="K35" i="25"/>
  <c r="L42" i="25"/>
  <c r="K42" i="25"/>
  <c r="L13" i="25"/>
  <c r="L12" i="25" s="1"/>
  <c r="M12" i="25" l="1"/>
  <c r="L64" i="25"/>
  <c r="D15" i="14" s="1"/>
  <c r="K12" i="25"/>
  <c r="M64" i="25"/>
  <c r="E15" i="14" s="1"/>
  <c r="K64" i="25"/>
  <c r="C15" i="14" s="1"/>
  <c r="D3" i="3"/>
  <c r="F2" i="3"/>
  <c r="F147" i="1"/>
  <c r="I110" i="24" l="1"/>
  <c r="I109" i="24" s="1"/>
  <c r="H110" i="24"/>
  <c r="G110" i="24"/>
  <c r="G109" i="24" s="1"/>
  <c r="H109" i="24"/>
  <c r="H108" i="24" s="1"/>
  <c r="H107" i="24" s="1"/>
  <c r="I116" i="24"/>
  <c r="H116" i="24"/>
  <c r="G116" i="24"/>
  <c r="I113" i="24"/>
  <c r="H113" i="24"/>
  <c r="G113" i="24"/>
  <c r="G115" i="24"/>
  <c r="G114" i="24" s="1"/>
  <c r="G112" i="24"/>
  <c r="G111" i="24" s="1"/>
  <c r="I111" i="24"/>
  <c r="H111" i="24"/>
  <c r="H46" i="3"/>
  <c r="G46" i="3"/>
  <c r="H45" i="3"/>
  <c r="G45" i="3"/>
  <c r="H44" i="3"/>
  <c r="G44" i="3"/>
  <c r="H43" i="3"/>
  <c r="G43" i="3"/>
  <c r="H42" i="3"/>
  <c r="G42" i="3"/>
  <c r="H41" i="3"/>
  <c r="G41" i="3"/>
  <c r="H40" i="3"/>
  <c r="G40" i="3"/>
  <c r="G39" i="3" s="1"/>
  <c r="G38" i="3" s="1"/>
  <c r="G37" i="3" s="1"/>
  <c r="H39" i="3"/>
  <c r="H38" i="3" s="1"/>
  <c r="H37" i="3" s="1"/>
  <c r="F46" i="3"/>
  <c r="F45" i="3" s="1"/>
  <c r="F44" i="3" s="1"/>
  <c r="F43" i="3"/>
  <c r="F40" i="3"/>
  <c r="F42" i="3"/>
  <c r="F41" i="3" s="1"/>
  <c r="F115" i="1"/>
  <c r="F114" i="1" s="1"/>
  <c r="F112" i="1"/>
  <c r="F111" i="1" s="1"/>
  <c r="H111" i="1"/>
  <c r="G111" i="1"/>
  <c r="F109" i="1"/>
  <c r="F108" i="1" s="1"/>
  <c r="H109" i="1"/>
  <c r="H108" i="1" s="1"/>
  <c r="G109" i="1"/>
  <c r="G108" i="1" s="1"/>
  <c r="G107" i="1" l="1"/>
  <c r="H107" i="1"/>
  <c r="G108" i="24"/>
  <c r="G107" i="24" s="1"/>
  <c r="I108" i="24"/>
  <c r="I107" i="24" s="1"/>
  <c r="F107" i="1"/>
  <c r="H23" i="1"/>
  <c r="G23" i="1"/>
  <c r="H86" i="3" l="1"/>
  <c r="H85" i="3" s="1"/>
  <c r="H84" i="3" s="1"/>
  <c r="G86" i="3"/>
  <c r="G85" i="3" s="1"/>
  <c r="G84" i="3" s="1"/>
  <c r="F86" i="3"/>
  <c r="F85" i="3" s="1"/>
  <c r="F84" i="3" s="1"/>
  <c r="H109" i="3" l="1"/>
  <c r="G109" i="3"/>
  <c r="F109" i="3"/>
  <c r="H106" i="3"/>
  <c r="G106" i="3"/>
  <c r="F106" i="3"/>
  <c r="H104" i="3"/>
  <c r="G104" i="3"/>
  <c r="F104" i="3"/>
  <c r="H101" i="3"/>
  <c r="G101" i="3"/>
  <c r="F101" i="3"/>
  <c r="H98" i="3"/>
  <c r="G98" i="3"/>
  <c r="F98" i="3"/>
  <c r="H95" i="3"/>
  <c r="G95" i="3"/>
  <c r="F95" i="3"/>
  <c r="H89" i="3"/>
  <c r="G89" i="3"/>
  <c r="F89" i="3"/>
  <c r="H83" i="3" l="1"/>
  <c r="H82" i="3" s="1"/>
  <c r="G83" i="3"/>
  <c r="G82" i="3" s="1"/>
  <c r="F83" i="3"/>
  <c r="F82" i="3" s="1"/>
  <c r="H54" i="1"/>
  <c r="G54" i="1"/>
  <c r="F54" i="1"/>
  <c r="H79" i="3"/>
  <c r="G79" i="3"/>
  <c r="F79" i="3"/>
  <c r="H76" i="3"/>
  <c r="G76" i="3"/>
  <c r="F76" i="3"/>
  <c r="H73" i="3"/>
  <c r="G73" i="3"/>
  <c r="F73" i="3"/>
  <c r="H70" i="3"/>
  <c r="G70" i="3"/>
  <c r="F70" i="3"/>
  <c r="F68" i="3"/>
  <c r="H65" i="3"/>
  <c r="G65" i="3"/>
  <c r="F65" i="3"/>
  <c r="H61" i="3"/>
  <c r="G61" i="3"/>
  <c r="F61" i="3"/>
  <c r="H57" i="3"/>
  <c r="G57" i="3"/>
  <c r="F57" i="3"/>
  <c r="H53" i="3"/>
  <c r="G53" i="3"/>
  <c r="F53" i="3"/>
  <c r="H50" i="3"/>
  <c r="G50" i="3"/>
  <c r="H36" i="3" l="1"/>
  <c r="G36" i="3"/>
  <c r="F36" i="3"/>
  <c r="H32" i="3"/>
  <c r="G32" i="3"/>
  <c r="F32" i="3"/>
  <c r="H27" i="3"/>
  <c r="G27" i="3"/>
  <c r="F27" i="3"/>
  <c r="H17" i="3"/>
  <c r="G17" i="3"/>
  <c r="F17" i="3"/>
  <c r="H12" i="3"/>
  <c r="G12" i="3"/>
  <c r="F12" i="3"/>
  <c r="I153" i="24" l="1"/>
  <c r="H153" i="24"/>
  <c r="G153" i="24"/>
  <c r="I147" i="24"/>
  <c r="H147" i="24"/>
  <c r="G147" i="24"/>
  <c r="I141" i="24"/>
  <c r="H141" i="24"/>
  <c r="G141" i="24"/>
  <c r="I135" i="24"/>
  <c r="H135" i="24"/>
  <c r="G135" i="24"/>
  <c r="I132" i="24"/>
  <c r="H132" i="24"/>
  <c r="I126" i="24"/>
  <c r="H126" i="24"/>
  <c r="G126" i="24"/>
  <c r="I106" i="24"/>
  <c r="H106" i="24"/>
  <c r="G106" i="24"/>
  <c r="I102" i="24"/>
  <c r="H102" i="24"/>
  <c r="G102" i="24"/>
  <c r="I91" i="24"/>
  <c r="H91" i="24"/>
  <c r="G91" i="24"/>
  <c r="I85" i="24"/>
  <c r="H85" i="24"/>
  <c r="G85" i="24"/>
  <c r="I75" i="24"/>
  <c r="H75" i="24"/>
  <c r="G75" i="24"/>
  <c r="I68" i="24"/>
  <c r="H68" i="24"/>
  <c r="G68" i="24"/>
  <c r="I62" i="24"/>
  <c r="H62" i="24"/>
  <c r="G62" i="24"/>
  <c r="I60" i="24"/>
  <c r="H60" i="24"/>
  <c r="G60" i="24"/>
  <c r="I55" i="24"/>
  <c r="H55" i="24"/>
  <c r="G55" i="24"/>
  <c r="I51" i="24"/>
  <c r="H51" i="24"/>
  <c r="G51" i="24"/>
  <c r="I48" i="24"/>
  <c r="H48" i="24"/>
  <c r="G48" i="24"/>
  <c r="I43" i="24"/>
  <c r="H43" i="24"/>
  <c r="G43" i="24"/>
  <c r="I38" i="24"/>
  <c r="H38" i="24"/>
  <c r="G38" i="24"/>
  <c r="I33" i="24"/>
  <c r="H33" i="24"/>
  <c r="G33" i="24"/>
  <c r="I28" i="24"/>
  <c r="H28" i="24"/>
  <c r="G28" i="24"/>
  <c r="I25" i="24"/>
  <c r="H25" i="24"/>
  <c r="G25" i="24"/>
  <c r="G23" i="24"/>
  <c r="I20" i="24"/>
  <c r="H20" i="24"/>
  <c r="G20" i="24"/>
  <c r="I15" i="24"/>
  <c r="H15" i="24"/>
  <c r="G15" i="24"/>
  <c r="H68" i="3"/>
  <c r="I23" i="24" l="1"/>
  <c r="H23" i="24"/>
  <c r="G68" i="3"/>
  <c r="G132" i="24" l="1"/>
  <c r="F50" i="3"/>
  <c r="H115" i="3"/>
  <c r="G115" i="3"/>
  <c r="F115" i="3"/>
  <c r="H134" i="1" l="1"/>
  <c r="G134" i="1"/>
  <c r="H134" i="24" s="1"/>
  <c r="H131" i="1"/>
  <c r="G131" i="1"/>
  <c r="F131" i="1"/>
  <c r="G133" i="1" l="1"/>
  <c r="H133" i="24" s="1"/>
  <c r="G130" i="1"/>
  <c r="H130" i="24" s="1"/>
  <c r="H131" i="24"/>
  <c r="F130" i="1"/>
  <c r="G131" i="24"/>
  <c r="H130" i="1"/>
  <c r="I131" i="24"/>
  <c r="G133" i="24"/>
  <c r="G134" i="24"/>
  <c r="H133" i="1"/>
  <c r="I133" i="24" s="1"/>
  <c r="I134" i="24"/>
  <c r="G129" i="1" l="1"/>
  <c r="H129" i="24" s="1"/>
  <c r="H129" i="1"/>
  <c r="I129" i="24" s="1"/>
  <c r="I130" i="24"/>
  <c r="F129" i="1"/>
  <c r="G129" i="24" s="1"/>
  <c r="G130" i="24"/>
  <c r="H94" i="3"/>
  <c r="H93" i="3" s="1"/>
  <c r="G94" i="3"/>
  <c r="G93" i="3" s="1"/>
  <c r="F94" i="3"/>
  <c r="F93" i="3" s="1"/>
  <c r="C14" i="14" l="1"/>
  <c r="C13" i="14" s="1"/>
  <c r="C12" i="14" s="1"/>
  <c r="D14" i="14"/>
  <c r="D13" i="14" s="1"/>
  <c r="D12" i="14" s="1"/>
  <c r="H114" i="3" l="1"/>
  <c r="H113" i="3" s="1"/>
  <c r="G114" i="3"/>
  <c r="G113" i="3" s="1"/>
  <c r="F114" i="3"/>
  <c r="F113" i="3" s="1"/>
  <c r="F108" i="3"/>
  <c r="F107" i="3" s="1"/>
  <c r="F105" i="3"/>
  <c r="F100" i="3"/>
  <c r="F99" i="3" s="1"/>
  <c r="F97" i="3"/>
  <c r="F96" i="3" s="1"/>
  <c r="F88" i="3"/>
  <c r="F87" i="3" s="1"/>
  <c r="F78" i="3"/>
  <c r="F77" i="3" s="1"/>
  <c r="F75" i="3"/>
  <c r="F74" i="3" s="1"/>
  <c r="F72" i="3"/>
  <c r="F71" i="3" s="1"/>
  <c r="F69" i="3"/>
  <c r="F67" i="3"/>
  <c r="F64" i="3"/>
  <c r="F63" i="3" s="1"/>
  <c r="F60" i="3"/>
  <c r="F59" i="3" s="1"/>
  <c r="F58" i="3" s="1"/>
  <c r="F56" i="3"/>
  <c r="F55" i="3" s="1"/>
  <c r="F54" i="3" s="1"/>
  <c r="F52" i="3"/>
  <c r="F51" i="3" s="1"/>
  <c r="F49" i="3"/>
  <c r="F48" i="3" s="1"/>
  <c r="F39" i="3"/>
  <c r="F38" i="3" s="1"/>
  <c r="F37" i="3" s="1"/>
  <c r="F35" i="3"/>
  <c r="F34" i="3" s="1"/>
  <c r="F33" i="3" s="1"/>
  <c r="F31" i="3"/>
  <c r="F30" i="3" s="1"/>
  <c r="F29" i="3" s="1"/>
  <c r="F26" i="3"/>
  <c r="F25" i="3" s="1"/>
  <c r="F24" i="3" s="1"/>
  <c r="F16" i="3"/>
  <c r="F15" i="3" s="1"/>
  <c r="F14" i="3" s="1"/>
  <c r="F11" i="3"/>
  <c r="F10" i="3" s="1"/>
  <c r="F9" i="3" s="1"/>
  <c r="G108" i="3"/>
  <c r="G107" i="3" s="1"/>
  <c r="G105" i="3"/>
  <c r="G100" i="3"/>
  <c r="G99" i="3" s="1"/>
  <c r="G97" i="3"/>
  <c r="G96" i="3" s="1"/>
  <c r="G88" i="3"/>
  <c r="G87" i="3" s="1"/>
  <c r="G78" i="3"/>
  <c r="G77" i="3" s="1"/>
  <c r="G75" i="3"/>
  <c r="G74" i="3" s="1"/>
  <c r="G72" i="3"/>
  <c r="G71" i="3" s="1"/>
  <c r="G69" i="3"/>
  <c r="G67" i="3"/>
  <c r="G64" i="3"/>
  <c r="G63" i="3" s="1"/>
  <c r="G60" i="3"/>
  <c r="G59" i="3" s="1"/>
  <c r="G58" i="3" s="1"/>
  <c r="G56" i="3"/>
  <c r="G55" i="3" s="1"/>
  <c r="G54" i="3" s="1"/>
  <c r="G52" i="3"/>
  <c r="G51" i="3" s="1"/>
  <c r="G49" i="3"/>
  <c r="G35" i="3"/>
  <c r="G34" i="3" s="1"/>
  <c r="G33" i="3" s="1"/>
  <c r="G31" i="3"/>
  <c r="G30" i="3" s="1"/>
  <c r="G29" i="3" s="1"/>
  <c r="G26" i="3"/>
  <c r="G25" i="3" s="1"/>
  <c r="G24" i="3" s="1"/>
  <c r="G16" i="3"/>
  <c r="G15" i="3" s="1"/>
  <c r="G14" i="3" s="1"/>
  <c r="G11" i="3"/>
  <c r="G10" i="3" s="1"/>
  <c r="G9" i="3" s="1"/>
  <c r="G28" i="3" l="1"/>
  <c r="F28" i="3"/>
  <c r="F47" i="3"/>
  <c r="G13" i="3"/>
  <c r="F13" i="3"/>
  <c r="G66" i="3"/>
  <c r="G62" i="3" s="1"/>
  <c r="G48" i="3"/>
  <c r="G47" i="3" s="1"/>
  <c r="F102" i="3"/>
  <c r="G102" i="3"/>
  <c r="F66" i="3"/>
  <c r="H26" i="3"/>
  <c r="H25" i="3" s="1"/>
  <c r="H24" i="3" s="1"/>
  <c r="H16" i="3"/>
  <c r="H15" i="3" s="1"/>
  <c r="H14" i="3" s="1"/>
  <c r="F152" i="1"/>
  <c r="F146" i="1"/>
  <c r="F140" i="1"/>
  <c r="F125" i="1"/>
  <c r="F105" i="1"/>
  <c r="F101" i="1"/>
  <c r="F90" i="1"/>
  <c r="F84" i="1"/>
  <c r="F74" i="1"/>
  <c r="F61" i="1"/>
  <c r="G61" i="24" s="1"/>
  <c r="F59" i="1"/>
  <c r="G59" i="24" s="1"/>
  <c r="G54" i="24"/>
  <c r="F50" i="1"/>
  <c r="F47" i="1"/>
  <c r="F42" i="1"/>
  <c r="F37" i="1"/>
  <c r="F32" i="1"/>
  <c r="F27" i="1"/>
  <c r="F26" i="1" s="1"/>
  <c r="G24" i="24"/>
  <c r="G22" i="24"/>
  <c r="F19" i="1"/>
  <c r="F14" i="1"/>
  <c r="G152" i="1"/>
  <c r="G146" i="1"/>
  <c r="G140" i="1"/>
  <c r="G125" i="1"/>
  <c r="G105" i="1"/>
  <c r="G101" i="1"/>
  <c r="G90" i="1"/>
  <c r="G84" i="1"/>
  <c r="G74" i="1"/>
  <c r="G67" i="1"/>
  <c r="G61" i="1"/>
  <c r="H61" i="24" s="1"/>
  <c r="G59" i="1"/>
  <c r="H59" i="24" s="1"/>
  <c r="H54" i="24"/>
  <c r="G50" i="1"/>
  <c r="G47" i="1"/>
  <c r="G42" i="1"/>
  <c r="G37" i="1"/>
  <c r="G32" i="1"/>
  <c r="G27" i="1"/>
  <c r="G24" i="1"/>
  <c r="H24" i="24" s="1"/>
  <c r="G22" i="1"/>
  <c r="H22" i="24" s="1"/>
  <c r="G19" i="1"/>
  <c r="G14" i="1"/>
  <c r="F62" i="3" l="1"/>
  <c r="H50" i="24"/>
  <c r="G49" i="1"/>
  <c r="G50" i="24"/>
  <c r="F49" i="1"/>
  <c r="F116" i="3"/>
  <c r="G116" i="3"/>
  <c r="G124" i="1"/>
  <c r="H125" i="24"/>
  <c r="G145" i="1"/>
  <c r="H146" i="24"/>
  <c r="F139" i="1"/>
  <c r="G140" i="24"/>
  <c r="F151" i="1"/>
  <c r="G152" i="24"/>
  <c r="G139" i="1"/>
  <c r="H140" i="24"/>
  <c r="G151" i="1"/>
  <c r="H152" i="24"/>
  <c r="F124" i="1"/>
  <c r="G125" i="24"/>
  <c r="F145" i="1"/>
  <c r="G146" i="24"/>
  <c r="G13" i="1"/>
  <c r="H14" i="24"/>
  <c r="G26" i="1"/>
  <c r="H26" i="24" s="1"/>
  <c r="H27" i="24"/>
  <c r="G36" i="1"/>
  <c r="H37" i="24"/>
  <c r="G46" i="1"/>
  <c r="H47" i="24"/>
  <c r="G73" i="1"/>
  <c r="G72" i="1" s="1"/>
  <c r="H74" i="24"/>
  <c r="G89" i="1"/>
  <c r="H90" i="24"/>
  <c r="G104" i="1"/>
  <c r="H105" i="24"/>
  <c r="F18" i="1"/>
  <c r="G18" i="24" s="1"/>
  <c r="G19" i="24"/>
  <c r="F31" i="1"/>
  <c r="G32" i="24"/>
  <c r="F41" i="1"/>
  <c r="G42" i="24"/>
  <c r="F66" i="1"/>
  <c r="G66" i="24" s="1"/>
  <c r="G67" i="24"/>
  <c r="F83" i="1"/>
  <c r="G84" i="24"/>
  <c r="F100" i="1"/>
  <c r="G101" i="24"/>
  <c r="G18" i="1"/>
  <c r="H18" i="24" s="1"/>
  <c r="H19" i="24"/>
  <c r="G31" i="1"/>
  <c r="H32" i="24"/>
  <c r="G41" i="1"/>
  <c r="H42" i="24"/>
  <c r="G66" i="1"/>
  <c r="H67" i="24"/>
  <c r="G83" i="1"/>
  <c r="H84" i="24"/>
  <c r="G100" i="1"/>
  <c r="H101" i="24"/>
  <c r="F13" i="1"/>
  <c r="G14" i="24"/>
  <c r="G26" i="24"/>
  <c r="G27" i="24"/>
  <c r="F36" i="1"/>
  <c r="G37" i="24"/>
  <c r="F46" i="1"/>
  <c r="G47" i="24"/>
  <c r="F73" i="1"/>
  <c r="F72" i="1" s="1"/>
  <c r="G74" i="24"/>
  <c r="F89" i="1"/>
  <c r="G90" i="24"/>
  <c r="F104" i="1"/>
  <c r="G105" i="24"/>
  <c r="H13" i="3"/>
  <c r="F58" i="1"/>
  <c r="G58" i="1"/>
  <c r="G21" i="1"/>
  <c r="F21" i="1"/>
  <c r="G21" i="24" s="1"/>
  <c r="F45" i="1" l="1"/>
  <c r="F44" i="1" s="1"/>
  <c r="G44" i="24" s="1"/>
  <c r="G45" i="1"/>
  <c r="G46" i="24"/>
  <c r="H46" i="24"/>
  <c r="F65" i="1"/>
  <c r="G65" i="24" s="1"/>
  <c r="G17" i="1"/>
  <c r="H17" i="24" s="1"/>
  <c r="H21" i="24"/>
  <c r="G44" i="1"/>
  <c r="H44" i="24" s="1"/>
  <c r="H49" i="24"/>
  <c r="F57" i="1"/>
  <c r="F56" i="1" s="1"/>
  <c r="G56" i="24" s="1"/>
  <c r="G58" i="24"/>
  <c r="G57" i="1"/>
  <c r="G56" i="1" s="1"/>
  <c r="H56" i="24" s="1"/>
  <c r="H58" i="24"/>
  <c r="G49" i="24"/>
  <c r="F17" i="1"/>
  <c r="G17" i="24" s="1"/>
  <c r="F144" i="1"/>
  <c r="G145" i="24"/>
  <c r="F123" i="1"/>
  <c r="G124" i="24"/>
  <c r="G150" i="1"/>
  <c r="H151" i="24"/>
  <c r="G138" i="1"/>
  <c r="H139" i="24"/>
  <c r="F150" i="1"/>
  <c r="G151" i="24"/>
  <c r="F138" i="1"/>
  <c r="G139" i="24"/>
  <c r="G144" i="1"/>
  <c r="H145" i="24"/>
  <c r="G123" i="1"/>
  <c r="H124" i="24"/>
  <c r="F103" i="1"/>
  <c r="G103" i="24" s="1"/>
  <c r="G104" i="24"/>
  <c r="F88" i="1"/>
  <c r="G89" i="24"/>
  <c r="G73" i="24"/>
  <c r="F35" i="1"/>
  <c r="G36" i="24"/>
  <c r="F12" i="1"/>
  <c r="G13" i="24"/>
  <c r="G99" i="1"/>
  <c r="H100" i="24"/>
  <c r="G82" i="1"/>
  <c r="H82" i="24" s="1"/>
  <c r="H83" i="24"/>
  <c r="G65" i="1"/>
  <c r="H66" i="24"/>
  <c r="G40" i="1"/>
  <c r="H41" i="24"/>
  <c r="G30" i="1"/>
  <c r="H31" i="24"/>
  <c r="F99" i="1"/>
  <c r="G100" i="24"/>
  <c r="F82" i="1"/>
  <c r="G82" i="24" s="1"/>
  <c r="G83" i="24"/>
  <c r="F40" i="1"/>
  <c r="G41" i="24"/>
  <c r="F30" i="1"/>
  <c r="G31" i="24"/>
  <c r="G103" i="1"/>
  <c r="H103" i="24" s="1"/>
  <c r="H104" i="24"/>
  <c r="G88" i="1"/>
  <c r="H89" i="24"/>
  <c r="H73" i="24"/>
  <c r="G35" i="1"/>
  <c r="H36" i="24"/>
  <c r="G12" i="1"/>
  <c r="H13" i="24"/>
  <c r="G128" i="1"/>
  <c r="F128" i="1"/>
  <c r="G128" i="24" s="1"/>
  <c r="H152" i="1"/>
  <c r="H84" i="1"/>
  <c r="H74" i="1"/>
  <c r="F98" i="1" l="1"/>
  <c r="G71" i="1"/>
  <c r="F64" i="1"/>
  <c r="G64" i="24" s="1"/>
  <c r="G57" i="24"/>
  <c r="G98" i="1"/>
  <c r="G16" i="1"/>
  <c r="H16" i="24" s="1"/>
  <c r="H57" i="24"/>
  <c r="F16" i="1"/>
  <c r="G16" i="24" s="1"/>
  <c r="H45" i="24"/>
  <c r="G45" i="24"/>
  <c r="H151" i="1"/>
  <c r="I152" i="24"/>
  <c r="G127" i="1"/>
  <c r="H127" i="24" s="1"/>
  <c r="H128" i="24"/>
  <c r="G122" i="1"/>
  <c r="H122" i="24" s="1"/>
  <c r="H123" i="24"/>
  <c r="G143" i="1"/>
  <c r="H144" i="24"/>
  <c r="F137" i="1"/>
  <c r="G138" i="24"/>
  <c r="F149" i="1"/>
  <c r="G150" i="24"/>
  <c r="G137" i="1"/>
  <c r="H138" i="24"/>
  <c r="G149" i="1"/>
  <c r="H150" i="24"/>
  <c r="F122" i="1"/>
  <c r="G122" i="24" s="1"/>
  <c r="G123" i="24"/>
  <c r="F143" i="1"/>
  <c r="G144" i="24"/>
  <c r="H83" i="1"/>
  <c r="I84" i="24"/>
  <c r="G11" i="1"/>
  <c r="H11" i="24" s="1"/>
  <c r="H12" i="24"/>
  <c r="G34" i="1"/>
  <c r="H34" i="24" s="1"/>
  <c r="H35" i="24"/>
  <c r="H72" i="24"/>
  <c r="G87" i="1"/>
  <c r="H88" i="24"/>
  <c r="F29" i="1"/>
  <c r="G29" i="24" s="1"/>
  <c r="G30" i="24"/>
  <c r="F39" i="1"/>
  <c r="G39" i="24" s="1"/>
  <c r="G40" i="24"/>
  <c r="G99" i="24"/>
  <c r="G29" i="1"/>
  <c r="H29" i="24" s="1"/>
  <c r="H30" i="24"/>
  <c r="G39" i="1"/>
  <c r="H39" i="24" s="1"/>
  <c r="H40" i="24"/>
  <c r="G64" i="1"/>
  <c r="H65" i="24"/>
  <c r="H99" i="24"/>
  <c r="F11" i="1"/>
  <c r="G11" i="24" s="1"/>
  <c r="G12" i="24"/>
  <c r="F34" i="1"/>
  <c r="G34" i="24" s="1"/>
  <c r="G35" i="24"/>
  <c r="G72" i="24"/>
  <c r="F71" i="1"/>
  <c r="G88" i="24"/>
  <c r="F87" i="1"/>
  <c r="H73" i="1"/>
  <c r="H72" i="1" s="1"/>
  <c r="I74" i="24"/>
  <c r="F127" i="1"/>
  <c r="G127" i="24" s="1"/>
  <c r="F63" i="1" l="1"/>
  <c r="G63" i="24" s="1"/>
  <c r="F10" i="1"/>
  <c r="G10" i="24" s="1"/>
  <c r="G143" i="24"/>
  <c r="F142" i="1"/>
  <c r="G142" i="24" s="1"/>
  <c r="G148" i="1"/>
  <c r="H148" i="24" s="1"/>
  <c r="H149" i="24"/>
  <c r="G136" i="1"/>
  <c r="H136" i="24" s="1"/>
  <c r="H137" i="24"/>
  <c r="F148" i="1"/>
  <c r="G148" i="24" s="1"/>
  <c r="G149" i="24"/>
  <c r="F136" i="1"/>
  <c r="G136" i="24" s="1"/>
  <c r="G137" i="24"/>
  <c r="H143" i="24"/>
  <c r="G142" i="1"/>
  <c r="H142" i="24" s="1"/>
  <c r="H150" i="1"/>
  <c r="I151" i="24"/>
  <c r="I72" i="24"/>
  <c r="I73" i="24"/>
  <c r="G63" i="1"/>
  <c r="H63" i="24" s="1"/>
  <c r="H64" i="24"/>
  <c r="H87" i="24"/>
  <c r="G10" i="1"/>
  <c r="H82" i="1"/>
  <c r="I82" i="24" s="1"/>
  <c r="I83" i="24"/>
  <c r="G87" i="24"/>
  <c r="F70" i="1"/>
  <c r="G71" i="24"/>
  <c r="H97" i="24"/>
  <c r="H98" i="24"/>
  <c r="G97" i="24"/>
  <c r="G98" i="24"/>
  <c r="H71" i="24"/>
  <c r="G70" i="1"/>
  <c r="H72" i="3"/>
  <c r="H67" i="3"/>
  <c r="H69" i="3"/>
  <c r="H56" i="3"/>
  <c r="H55" i="3" s="1"/>
  <c r="H54" i="3" s="1"/>
  <c r="H71" i="1" l="1"/>
  <c r="F86" i="1"/>
  <c r="G86" i="24" s="1"/>
  <c r="G86" i="1"/>
  <c r="H86" i="24" s="1"/>
  <c r="H149" i="1"/>
  <c r="I150" i="24"/>
  <c r="G69" i="1"/>
  <c r="H69" i="24" s="1"/>
  <c r="H70" i="24"/>
  <c r="F69" i="1"/>
  <c r="G70" i="24"/>
  <c r="H10" i="24"/>
  <c r="H154" i="24" l="1"/>
  <c r="H9" i="24" s="1"/>
  <c r="H148" i="1"/>
  <c r="I148" i="24" s="1"/>
  <c r="I149" i="24"/>
  <c r="G69" i="24"/>
  <c r="G154" i="24" s="1"/>
  <c r="F154" i="1"/>
  <c r="G154" i="1"/>
  <c r="D19" i="14" l="1"/>
  <c r="D18" i="14" s="1"/>
  <c r="D17" i="14" s="1"/>
  <c r="D16" i="14" s="1"/>
  <c r="D11" i="14" s="1"/>
  <c r="D20" i="14" s="1"/>
  <c r="D10" i="14" s="1"/>
  <c r="G9" i="24"/>
  <c r="C19" i="14"/>
  <c r="C18" i="14" s="1"/>
  <c r="C17" i="14" s="1"/>
  <c r="C16" i="14" s="1"/>
  <c r="C11" i="14" s="1"/>
  <c r="C20" i="14" s="1"/>
  <c r="C10" i="14" s="1"/>
  <c r="H52" i="3"/>
  <c r="H51" i="3" s="1"/>
  <c r="E14" i="14" l="1"/>
  <c r="E13" i="14" s="1"/>
  <c r="E12" i="14" s="1"/>
  <c r="H11" i="3" l="1"/>
  <c r="H10" i="3" s="1"/>
  <c r="H9" i="3" s="1"/>
  <c r="H49" i="3" l="1"/>
  <c r="H48" i="3" s="1"/>
  <c r="H47" i="3" s="1"/>
  <c r="H60" i="3"/>
  <c r="H59" i="3" s="1"/>
  <c r="H58" i="3" s="1"/>
  <c r="H35" i="3"/>
  <c r="H34" i="3" s="1"/>
  <c r="H31" i="3"/>
  <c r="H30" i="3" s="1"/>
  <c r="H97" i="3"/>
  <c r="H96" i="3" s="1"/>
  <c r="H105" i="3"/>
  <c r="H78" i="3"/>
  <c r="H77" i="3" s="1"/>
  <c r="H75" i="3"/>
  <c r="H74" i="3" s="1"/>
  <c r="H100" i="3"/>
  <c r="H99" i="3" s="1"/>
  <c r="H71" i="3"/>
  <c r="H108" i="3"/>
  <c r="H107" i="3" s="1"/>
  <c r="H64" i="3"/>
  <c r="H63" i="3" s="1"/>
  <c r="H88" i="3"/>
  <c r="H87" i="3" s="1"/>
  <c r="H33" i="3" l="1"/>
  <c r="H102" i="3"/>
  <c r="H29" i="3"/>
  <c r="H66" i="3"/>
  <c r="H62" i="3" s="1"/>
  <c r="H27" i="1"/>
  <c r="H28" i="3" l="1"/>
  <c r="H26" i="1"/>
  <c r="I26" i="24" s="1"/>
  <c r="I27" i="24"/>
  <c r="H146" i="1"/>
  <c r="H140" i="1"/>
  <c r="H125" i="1"/>
  <c r="H105" i="1"/>
  <c r="H101" i="1"/>
  <c r="H90" i="1"/>
  <c r="I90" i="24" s="1"/>
  <c r="H67" i="1"/>
  <c r="H61" i="1"/>
  <c r="I61" i="24" s="1"/>
  <c r="H59" i="1"/>
  <c r="I59" i="24" s="1"/>
  <c r="I54" i="24"/>
  <c r="H50" i="1"/>
  <c r="H47" i="1"/>
  <c r="H42" i="1"/>
  <c r="H37" i="1"/>
  <c r="H32" i="1"/>
  <c r="H24" i="1"/>
  <c r="I24" i="24" s="1"/>
  <c r="H22" i="1"/>
  <c r="I22" i="24" s="1"/>
  <c r="H19" i="1"/>
  <c r="H14" i="1"/>
  <c r="I50" i="24" l="1"/>
  <c r="H49" i="1"/>
  <c r="H139" i="1"/>
  <c r="I140" i="24"/>
  <c r="H124" i="1"/>
  <c r="I125" i="24"/>
  <c r="H145" i="1"/>
  <c r="I145" i="24" s="1"/>
  <c r="I146" i="24"/>
  <c r="H18" i="1"/>
  <c r="I18" i="24" s="1"/>
  <c r="I19" i="24"/>
  <c r="H36" i="1"/>
  <c r="I37" i="24"/>
  <c r="H46" i="1"/>
  <c r="I47" i="24"/>
  <c r="H104" i="1"/>
  <c r="I104" i="24" s="1"/>
  <c r="I105" i="24"/>
  <c r="H13" i="1"/>
  <c r="I14" i="24"/>
  <c r="H31" i="1"/>
  <c r="I32" i="24"/>
  <c r="H41" i="1"/>
  <c r="I42" i="24"/>
  <c r="H66" i="1"/>
  <c r="I67" i="24"/>
  <c r="H100" i="1"/>
  <c r="I100" i="24" s="1"/>
  <c r="I101" i="24"/>
  <c r="H116" i="3"/>
  <c r="H128" i="1"/>
  <c r="I128" i="24" s="1"/>
  <c r="H89" i="1"/>
  <c r="H21" i="1"/>
  <c r="I21" i="24" s="1"/>
  <c r="H58" i="1"/>
  <c r="I49" i="24"/>
  <c r="H45" i="1" l="1"/>
  <c r="I46" i="24"/>
  <c r="H123" i="1"/>
  <c r="I124" i="24"/>
  <c r="H138" i="1"/>
  <c r="I139" i="24"/>
  <c r="H103" i="1"/>
  <c r="I103" i="24" s="1"/>
  <c r="H57" i="1"/>
  <c r="H56" i="1" s="1"/>
  <c r="I56" i="24" s="1"/>
  <c r="I58" i="24"/>
  <c r="H144" i="1"/>
  <c r="H88" i="1"/>
  <c r="I89" i="24"/>
  <c r="H65" i="1"/>
  <c r="I66" i="24"/>
  <c r="H40" i="1"/>
  <c r="I41" i="24"/>
  <c r="H30" i="1"/>
  <c r="I31" i="24"/>
  <c r="H12" i="1"/>
  <c r="I13" i="24"/>
  <c r="H35" i="1"/>
  <c r="I36" i="24"/>
  <c r="H17" i="1"/>
  <c r="I17" i="24" s="1"/>
  <c r="H99" i="1"/>
  <c r="I99" i="24" l="1"/>
  <c r="H98" i="1"/>
  <c r="I98" i="24" s="1"/>
  <c r="I57" i="24"/>
  <c r="H143" i="1"/>
  <c r="I144" i="24"/>
  <c r="H137" i="1"/>
  <c r="I138" i="24"/>
  <c r="H122" i="1"/>
  <c r="I122" i="24" s="1"/>
  <c r="I123" i="24"/>
  <c r="H44" i="1"/>
  <c r="I44" i="24" s="1"/>
  <c r="I45" i="24"/>
  <c r="H16" i="1"/>
  <c r="I16" i="24" s="1"/>
  <c r="H34" i="1"/>
  <c r="I34" i="24" s="1"/>
  <c r="I35" i="24"/>
  <c r="H11" i="1"/>
  <c r="I11" i="24" s="1"/>
  <c r="I12" i="24"/>
  <c r="H29" i="1"/>
  <c r="I29" i="24" s="1"/>
  <c r="I30" i="24"/>
  <c r="H39" i="1"/>
  <c r="I39" i="24" s="1"/>
  <c r="I40" i="24"/>
  <c r="H64" i="1"/>
  <c r="I65" i="24"/>
  <c r="H87" i="1"/>
  <c r="I88" i="24"/>
  <c r="H127" i="1"/>
  <c r="I127" i="24" s="1"/>
  <c r="I71" i="24"/>
  <c r="I87" i="24" l="1"/>
  <c r="I97" i="24"/>
  <c r="H136" i="1"/>
  <c r="I136" i="24" s="1"/>
  <c r="I137" i="24"/>
  <c r="I143" i="24"/>
  <c r="H142" i="1"/>
  <c r="I142" i="24" s="1"/>
  <c r="H10" i="1"/>
  <c r="I10" i="24" s="1"/>
  <c r="H63" i="1"/>
  <c r="I63" i="24" s="1"/>
  <c r="I64" i="24"/>
  <c r="H70" i="1"/>
  <c r="H86" i="1" l="1"/>
  <c r="I86" i="24" s="1"/>
  <c r="H69" i="1"/>
  <c r="I70" i="24"/>
  <c r="H154" i="1" l="1"/>
  <c r="I69" i="24"/>
  <c r="I154" i="24" s="1"/>
  <c r="E19" i="14" l="1"/>
  <c r="E18" i="14" s="1"/>
  <c r="E17" i="14" s="1"/>
  <c r="E16" i="14" s="1"/>
  <c r="E11" i="14" s="1"/>
  <c r="E20" i="14" s="1"/>
  <c r="E10" i="14" s="1"/>
  <c r="I9" i="24"/>
</calcChain>
</file>

<file path=xl/sharedStrings.xml><?xml version="1.0" encoding="utf-8"?>
<sst xmlns="http://schemas.openxmlformats.org/spreadsheetml/2006/main" count="1455" uniqueCount="351">
  <si>
    <t>Наименование</t>
  </si>
  <si>
    <t>РЗ</t>
  </si>
  <si>
    <t>ПР</t>
  </si>
  <si>
    <t>ЦСР</t>
  </si>
  <si>
    <t>ВР</t>
  </si>
  <si>
    <t>Сумма</t>
  </si>
  <si>
    <t>Общегосударственные вопросы</t>
  </si>
  <si>
    <t/>
  </si>
  <si>
    <t>Функционирование высшего должностного лица субъекта Российской Федерации и муниципального образования</t>
  </si>
  <si>
    <t>Непрограммные направления бюджета</t>
  </si>
  <si>
    <t>99.0.00.00000</t>
  </si>
  <si>
    <t>Глава муниципального образования</t>
  </si>
  <si>
    <t>99.0.00.03110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</si>
  <si>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</si>
  <si>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Расходы на выплаты персоналу государственных (муниципальных) органов</t>
  </si>
  <si>
    <t>Непрограммные направления  бюджета</t>
  </si>
  <si>
    <t>Расходы на обеспечение функций государственных органов</t>
  </si>
  <si>
    <t>99.0.00.00190</t>
  </si>
  <si>
    <t>Иные закупки товаров, работ и услуг для обеспечения государственных (муниципальных) нужд</t>
  </si>
  <si>
    <t>Иные бюджетные ассигнования</t>
  </si>
  <si>
    <t xml:space="preserve">Уплата налогов, сборов и иных платежей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</si>
  <si>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</si>
  <si>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Расходы на выплаты по оплате труда работников государственных  органов</t>
  </si>
  <si>
    <t>99.0.00.00110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</si>
  <si>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</si>
  <si>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99.0.00.00500</t>
  </si>
  <si>
    <t>Межбюджетные трансферты</t>
  </si>
  <si>
    <t>Иные межбюджетные трансферты</t>
  </si>
  <si>
    <t>Обеспечение проведения выборов и референдумов</t>
  </si>
  <si>
    <t>Проведение выборов в представительные органы муниципального образования</t>
  </si>
  <si>
    <t>99.0.00.06060</t>
  </si>
  <si>
    <t>Резервные фонды</t>
  </si>
  <si>
    <t>99.0.00.20550</t>
  </si>
  <si>
    <t>Резервные средства</t>
  </si>
  <si>
    <t>Другие общегосударственные вопросы</t>
  </si>
  <si>
    <t>Оценка недвижимости, признание прав и регулирование отношений по государственной собственности</t>
  </si>
  <si>
    <t>99.0.00.00910</t>
  </si>
  <si>
    <t>Выполнение других обязательств государства</t>
  </si>
  <si>
    <t>99.0.00.00920</t>
  </si>
  <si>
    <t>Мобилизационная и вневойсковая подготовка</t>
  </si>
  <si>
    <t xml:space="preserve">Субвенции на осуществление первичного воинского учета на территориях, где отсутствуют военные комиссариаты 
</t>
  </si>
  <si>
    <t>99.0.00.51180</t>
  </si>
  <si>
    <t>Расходы на выплаты по оплате труда работников государственных (муниципальных органов) органов</t>
  </si>
  <si>
    <r>
      <t>99.0.00.51180</t>
    </r>
    <r>
      <rPr>
        <sz val="11"/>
        <color indexed="8"/>
        <rFont val="Calibri"/>
        <family val="2"/>
        <charset val="204"/>
      </rPr>
      <t/>
    </r>
  </si>
  <si>
    <t>Национальная безопасность и правоохранительная деятельность</t>
  </si>
  <si>
    <t>Защита населения и территории от чрезвычайных ситуаций природного и техногенного характера, гражданская оборона</t>
  </si>
  <si>
    <t>50.0.00.00000</t>
  </si>
  <si>
    <t>Реализация мероприятий по предупреждению и ликвидации последствий чрезвычайных ситуаций и стихийных бедствий природного и техногенного характера</t>
  </si>
  <si>
    <t>50.0.00.02180</t>
  </si>
  <si>
    <t>Мероприятия по предупреждению и ликвидации последствий чрезвычайных ситуаций и стихийных бедствий природного и техногенного характера</t>
  </si>
  <si>
    <t>Национальная экономика</t>
  </si>
  <si>
    <t>Дорожное хозяйство (дорожные фонды)</t>
  </si>
  <si>
    <t>52.0.00.00000</t>
  </si>
  <si>
    <t>52.0.01.00000</t>
  </si>
  <si>
    <t>52.0.01.06070</t>
  </si>
  <si>
    <t>52.0.02.00000</t>
  </si>
  <si>
    <t>52.0.02.06070</t>
  </si>
  <si>
    <t>Жилищно-коммунальное хозяйство</t>
  </si>
  <si>
    <t>Жилищное хозяйство</t>
  </si>
  <si>
    <t>Непрограммные направления расходов</t>
  </si>
  <si>
    <t>Иные мероприятия  в области жилищного хозяйства</t>
  </si>
  <si>
    <t>99.0.00.08270</t>
  </si>
  <si>
    <t>Благоустройство</t>
  </si>
  <si>
    <t>58.0.00.00000</t>
  </si>
  <si>
    <t>58.1.00.00000</t>
  </si>
  <si>
    <t>58.1.00.01000</t>
  </si>
  <si>
    <t>58.2.00.00000</t>
  </si>
  <si>
    <t>58.2.00.03000</t>
  </si>
  <si>
    <t>58.4.00.00000</t>
  </si>
  <si>
    <t>58.4.00.05000</t>
  </si>
  <si>
    <t>Молодежная политика и оздоровление детей</t>
  </si>
  <si>
    <t>63.0.00.00000</t>
  </si>
  <si>
    <t>63.0.00.08280</t>
  </si>
  <si>
    <t>Культура, кинематография</t>
  </si>
  <si>
    <t>Культура</t>
  </si>
  <si>
    <t>59.0.00.00000</t>
  </si>
  <si>
    <t>59.0.00.40590</t>
  </si>
  <si>
    <t>59.0.00.70510</t>
  </si>
  <si>
    <t>Мероприятия по сохранение и развитие культуры на территории поселения</t>
  </si>
  <si>
    <t>Социальная политика</t>
  </si>
  <si>
    <t>Пенсионное обеспечение</t>
  </si>
  <si>
    <t xml:space="preserve">Непрограммные направления бюджета
</t>
  </si>
  <si>
    <t>Доплаты к пенсиям государственных служащих субъектов Российской Федерации и муниципальных служащих</t>
  </si>
  <si>
    <t>Социальное обеспечение и иные выплаты населению</t>
  </si>
  <si>
    <t>Физическая культура и спорт</t>
  </si>
  <si>
    <t>60.0.00.00000</t>
  </si>
  <si>
    <t>60.0.00.01590</t>
  </si>
  <si>
    <t>Другие вопросы в области физической культуры и спорта</t>
  </si>
  <si>
    <t>Условно-утвержденные расходы</t>
  </si>
  <si>
    <t>99.0.00.99990</t>
  </si>
  <si>
    <t>Итого расходов</t>
  </si>
  <si>
    <t>99.0.00.70190</t>
  </si>
  <si>
    <t>Мероприятия по решению вопросов в сфере административных правонарушений</t>
  </si>
  <si>
    <t>Приложение 5</t>
  </si>
  <si>
    <t>Приложнение 6</t>
  </si>
  <si>
    <t>тыс. рублей</t>
  </si>
  <si>
    <t>ГРБС</t>
  </si>
  <si>
    <t>Приложение 7</t>
  </si>
  <si>
    <t>Иные межбюджетные трансферты бюджетам бюджетной системы</t>
  </si>
  <si>
    <t>КОД</t>
  </si>
  <si>
    <t xml:space="preserve"> 01 00 00 00 00 0000 000</t>
  </si>
  <si>
    <t>01 05 00 00 00 0000 000</t>
  </si>
  <si>
    <t>Изменение остатков средств на счетах по учету средств бюджета</t>
  </si>
  <si>
    <t>01 05 00 00 00 0000 500</t>
  </si>
  <si>
    <t>Увеличение остатков средств бюджета поселения</t>
  </si>
  <si>
    <t>01 05 02 00 00 0000 500</t>
  </si>
  <si>
    <t>Увеличение прочих остатков средств бюджета</t>
  </si>
  <si>
    <t>01 05 02 01 00 0000 510</t>
  </si>
  <si>
    <t xml:space="preserve">Увеличение прочих остатков денежных средств бюджета </t>
  </si>
  <si>
    <t>01 05 02 01 10 0000 510</t>
  </si>
  <si>
    <t>Увеличение прочих остатков денежных средств бюджета поселения</t>
  </si>
  <si>
    <t>01 05 00 00 00 0000 600</t>
  </si>
  <si>
    <t>Уменьшение остатков средств бюджета</t>
  </si>
  <si>
    <t>01 05 02 00 00 0000 600</t>
  </si>
  <si>
    <t>Уменьшение прочих остатков средств бюджета</t>
  </si>
  <si>
    <t xml:space="preserve"> 01 05 02 01 00 0000 610</t>
  </si>
  <si>
    <t>Уменьшение прочих остатков денежных средств бюджета</t>
  </si>
  <si>
    <t>01 05 02 01 10 0000 610</t>
  </si>
  <si>
    <t>Уменьшение прочих остатков денежных средств бюджета поселения</t>
  </si>
  <si>
    <t>ИТОГО</t>
  </si>
  <si>
    <t>Приложение 9</t>
  </si>
  <si>
    <t>тыс.рублей</t>
  </si>
  <si>
    <t>99.0.00.02020</t>
  </si>
  <si>
    <t>Резервные фонды местных администраций</t>
  </si>
  <si>
    <t>Закупка товаров, работ и услуг для  государственных (муниципальных) нужд</t>
  </si>
  <si>
    <t>Источники внутреннего финансирования дефицита местного бюджета, в том числе:</t>
  </si>
  <si>
    <t>Социальные выплаты гражданам,кроме публичных нормативных социальных выплат</t>
  </si>
  <si>
    <t>2021 год</t>
  </si>
  <si>
    <t xml:space="preserve">Реализация мероприятий муниципальной программы " Сохранение и развитие культуры на территории  ________сельсовета </t>
  </si>
  <si>
    <t>2022 год</t>
  </si>
  <si>
    <t xml:space="preserve">Сумма </t>
  </si>
  <si>
    <t xml:space="preserve">Реализация мероприятий по развитию автомобильных дорог местного значения на территории  ________ сельсовета </t>
  </si>
  <si>
    <t>2020 год</t>
  </si>
  <si>
    <t>Мероприятия по обеспечению сбалансированности местных бюджетов в рамках государственной программы Новосибирской области "Управление финансами в Новосибирской области"</t>
  </si>
  <si>
    <t>Реализация мероприятий по обеспечению сбалансированности местных бюджетов в рамках государственной программы Новосибирской области "Управление финансами в Новосибирской области"</t>
  </si>
  <si>
    <t>Наименование кода группы, подгруппы, статьи и вида источников финансирования дефицитов бюджетов</t>
  </si>
  <si>
    <t>РАСПРЕДЕЛЕНИЕ БЮДЖЕТНЫХ АССИГНОВАНИЙ ПО РАЗДЕЛАМ, ПОДРАЗДЕЛАМ, ЦЕЛЕВЫМ СТАТЬЯМ (МУНИЦИПАЛЬНЫМ ПРОГРАММАМ И НЕПРОГРАММНЫМ НАПРАВЛЕНИЯМ ДЕЯТЕЛЬНОСТИ), ГРУППАМ И ПОДГРУППАМ ВИДОВ РАСХОДОВ КЛАССИФИКАЦИИ РАСХОДОВ БЮДЖЕТОВ НА 2020 ГОД И ПЛАНОВЫЙ ПЕРИОД 2021 И 2022 ГОДОВ</t>
  </si>
  <si>
    <t>РАСПРЕДЕЛЕНИЕ БЮДЖЕТНЫХ АССИГНОВАНИЙ ПО ЦЕЛЕВЫМ СТАТЬЯМ (МУНИЦИПАЛЬНЫМ ПРОГРАММАМ И НЕПРОГРАММНЫМ НАПРАВЛЕНИЯМ ДЕЯТЕЛЬНОСТИ), ГРУППАМ И ПОДГРУППАМ ВИДОВ РАСХОДОВ КЛАССИФИКАЦИИ РАСХОДОВ БЮДЖЕТОВ НА 2020 ГОД И ПЛАНОВЫЙ ПЕРИОД 2021 И 2022 ГОДОВ</t>
  </si>
  <si>
    <t>ВЕДОМСТВЕННАЯ СТРУКТУРА РАСХОДОВ МЕСТНОГО БЮДЖЕТА НА 2020 ГОД И ПЛАНОВЫЙ ПЕРИОД 2021 И 2022 годов</t>
  </si>
  <si>
    <t xml:space="preserve">           ИСТОЧНИКИ ФИНАНСИРОВАНИЯ ДЕФИЦИТА МЕСТНОГО БЮДЖЕТА НА 2020 ГОД И ПЛАНОВЫЙ ПЕРИОД 2021 И 2022 ГОДОВ </t>
  </si>
  <si>
    <t>Предоставление субсидий бюджетным, автономным учреждениям и иным некоммерческим организациям</t>
  </si>
  <si>
    <t>Субсидии бюджетным учреждениям</t>
  </si>
  <si>
    <t xml:space="preserve">Муниципальная программа "Дорожное хозяйство на территории Чернореченского сельсовета </t>
  </si>
  <si>
    <t xml:space="preserve">Основное мероприятие: Развитие автомобильных дорог местного значения на территории  Чернореченского сельсовета </t>
  </si>
  <si>
    <t xml:space="preserve">Реализация мероприятий по развитию автомобильных дорог местного значения на территории Чернореченского сельсовета </t>
  </si>
  <si>
    <t xml:space="preserve">Основное мероприятие: Обеспечение безопасности дорожного движения на территории  Чернореченского сельсовета </t>
  </si>
  <si>
    <t>Подпрограмма "Уличное освещение" муниципальной программы "Благоустройство территории  Чернореченского сельсовета</t>
  </si>
  <si>
    <t>Подпрограмма "Озеленение" муниципальной программы "Благоустройство территории Чернореченского сельсовета</t>
  </si>
  <si>
    <t>Подпрограмма "Прочие мероприятия по благоустройству территории сельского поселения" муниципальной программы "Благоустройство территории  Чернореченскогосельсовета</t>
  </si>
  <si>
    <t>Реализация мероприятий в рамках подпрограммы "Прочие мероприятия по благоустройству территории сельского поселения" муниципальной программы "Благоустройство территории  Чернореченского сельсовета</t>
  </si>
  <si>
    <t>Реализация мероприятий в рамках подпрограммы "Уличное освещение" муниципальной программы "Благоустройство территории  Чернореченского сельсовета</t>
  </si>
  <si>
    <t>Реализация мероприятий в рамках подпрограммы "Озеленение" муниципальной программы "Благоустройство территории Чернореченского сельсовета</t>
  </si>
  <si>
    <t>Муниципальная программа "Благоустройство территории  Чернореченского сельсовета</t>
  </si>
  <si>
    <t>Муниципальная программа " Молодежная политика и оздоровление детей на территории  Чернореченского сельсовета"</t>
  </si>
  <si>
    <t xml:space="preserve">Муниципальная программа "Сохранение и развитие культуры на территории  Чернореченского сельсовета"
</t>
  </si>
  <si>
    <t xml:space="preserve">Реализация мероприятий  по развитию молодежной политики на территории  Чернореченского сельсовета </t>
  </si>
  <si>
    <t xml:space="preserve">Муниципальная программа "Физическая культура и спорт  Чернореченского сельсовета </t>
  </si>
  <si>
    <t xml:space="preserve">Реализация мероприятий муниципальной программы "Физическая культура и спорт  Чернореченского сельсовета </t>
  </si>
  <si>
    <t>к решению сессии Совета депутатов Чернореченского сельсовета</t>
  </si>
  <si>
    <t xml:space="preserve">Реализация мероприятий по обеспечению безопасности дорожного движения на территории  Чернореченского сельсовета </t>
  </si>
  <si>
    <t>Муниципальная программа "Защита населения и территории от чрезвычайных ситуаций, обеспечение пожарной безопасности и безопасности людей на водных обьектах на территории  Чернореченского сельсовета</t>
  </si>
  <si>
    <t xml:space="preserve">Муниципальная программа "Защита населения и территории от чрезвычайных ситуаций, обеспечение пожарной безопасности и безопасности людей на водных обьектах на территории Чернореченского сельсовета </t>
  </si>
  <si>
    <t xml:space="preserve">Муниципальная программа "Дорожное хозяйство в  Чернореченского сельсовета </t>
  </si>
  <si>
    <t xml:space="preserve">Подпрограмма "Озеленение" муниципальной программы "Благоустройство территории"  Чернореченского сельсовета </t>
  </si>
  <si>
    <t xml:space="preserve">Реализация мероприятий в рамках подпрограммы "Озеленение" муниципальной программы "Благоустройство территории Чернореченского сельсовета </t>
  </si>
  <si>
    <t xml:space="preserve">Подпрограмма "Прочие мероприятия по благоустройству территории сельского поселения" муниципальной программы "Благоустройство территории  Чернореченского сельсовета </t>
  </si>
  <si>
    <t xml:space="preserve">Реализация мероприятий в рамках подпрограммы "Прочие мероприятия по благоустройству территории сельского поселения" муниципальной программы "Благоустройство территории  Чернореченского сельсовета </t>
  </si>
  <si>
    <t xml:space="preserve">Муниципальная программа "Сохранение и развитие культуры на территории  Чернореченского сельсовета 
</t>
  </si>
  <si>
    <t xml:space="preserve">Муниципальная программа " Молодежная политика и оздоровление детей" на территории  Чернореченского сельсовета </t>
  </si>
  <si>
    <t xml:space="preserve">Реализация мероприятий  по развитию молодежной политики на территории Чернореченского сельсовета </t>
  </si>
  <si>
    <t xml:space="preserve">Муниципальная программа "Благоустройство территории Чернореченского сельсовета </t>
  </si>
  <si>
    <t xml:space="preserve">Подпрограмма "Уличное освещение" муниципальной программы "Благоустройство территории Чернореченского сельсовета </t>
  </si>
  <si>
    <t xml:space="preserve">Реализация мероприятий в рамках подпрограммы "Уличное освещение" муниципальной программы "Благоустройство территории Чернореченского сельсовета </t>
  </si>
  <si>
    <t>администрация Чернореченского сельсовета Искитмского района Новосибирской области</t>
  </si>
  <si>
    <t>Муниципальная программа "Защита населения и территории от чрезвычайных ситуаций, обеспечение пожарной безопасности и безопасности людей на водных обьектах на территории Чернореченского сельсовета</t>
  </si>
  <si>
    <t xml:space="preserve">Основное мероприятие: Развитие автомобильных дорог местного значения на территории Чернореченского сельсовета </t>
  </si>
  <si>
    <t>Реализация мероприятий по развитию автомобильных дорог местного значения на территории Чернореченского сельсовета за счет акцизов</t>
  </si>
  <si>
    <t xml:space="preserve">Основное мероприятие: Обеспечение безопасности дорожного движения на территории Чернореченского сельсовета </t>
  </si>
  <si>
    <t>Реализация мероприятий по обеспечению безопасности дорожного движения на территории  Чернореченского сельсовета за счет акцизов</t>
  </si>
  <si>
    <t>Муниципальная программа "Благоустройство территории Чернореченского сельсовета</t>
  </si>
  <si>
    <t>Подпрограмма "Прочие мероприятия по благоустройству территории сельского поселения" муниципальной программы "Благоустройство территории Чернореченского сельсовета</t>
  </si>
  <si>
    <t>Муниципальная программа " Молодежная политика и оздоровление детей на территории Чернореченского сельсовета"</t>
  </si>
  <si>
    <t>Мероприятия по реализации социально значимых проектов в сфере развития общественной инфраструктуры в рамках подпрограммы "Содействие развитию местного самойправления" гос.программы НСО "Развитие институтов региональной политики и гражданского общества в целом"</t>
  </si>
  <si>
    <t>Софинансирование мероприятий по реализации социально значимых проектов в сфере развития общественной инфраструктуры в рамках подпрограммы "Содействие развитию местного самойправления" гос.программы НСО "Развитие институтов региональной политики и гражданского общества в целом"</t>
  </si>
  <si>
    <t>58.4.00.70370</t>
  </si>
  <si>
    <t>58.4.00.S0370</t>
  </si>
  <si>
    <t>Приложение 3</t>
  </si>
  <si>
    <t>к решению сессии Совета депутатов</t>
  </si>
  <si>
    <t xml:space="preserve">Чернореченского сельсовета </t>
  </si>
  <si>
    <t>Доходы местного бюджета на 2020 год и плановый период 2021-2022 годов</t>
  </si>
  <si>
    <t>(тыс. рублей)</t>
  </si>
  <si>
    <t>№ строки</t>
  </si>
  <si>
    <t>Код классификации доходов бюджета</t>
  </si>
  <si>
    <t>Наименование кода классификации доходов бюджета</t>
  </si>
  <si>
    <t>Доходы 
бюджета
2020 год</t>
  </si>
  <si>
    <t>Доходы 
бюджета
2021 год</t>
  </si>
  <si>
    <t>Доходы 
бюджета
2022 год</t>
  </si>
  <si>
    <t>код главного администратора</t>
  </si>
  <si>
    <t>код группы</t>
  </si>
  <si>
    <t>код подгруппы</t>
  </si>
  <si>
    <t>код статьи</t>
  </si>
  <si>
    <t>код подстатьи</t>
  </si>
  <si>
    <t>код элемента</t>
  </si>
  <si>
    <t>код группы подвида</t>
  </si>
  <si>
    <t>код аналитической группы подвида</t>
  </si>
  <si>
    <t>1</t>
  </si>
  <si>
    <t>000</t>
  </si>
  <si>
    <t>00</t>
  </si>
  <si>
    <t>0000</t>
  </si>
  <si>
    <t>НАЛОГОВЫЕ И НЕНАЛОГОВЫЕ ДОХОДЫ</t>
  </si>
  <si>
    <t>2</t>
  </si>
  <si>
    <t>182</t>
  </si>
  <si>
    <t>01</t>
  </si>
  <si>
    <t>НАЛОГОВЫЕ ДОХОДЫ</t>
  </si>
  <si>
    <t>3</t>
  </si>
  <si>
    <t>02</t>
  </si>
  <si>
    <t>110</t>
  </si>
  <si>
    <t>Налог на доходы физических лиц</t>
  </si>
  <si>
    <t>4</t>
  </si>
  <si>
    <t>010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</si>
  <si>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</si>
  <si>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5</t>
  </si>
  <si>
    <t>03</t>
  </si>
  <si>
    <t>НАЛОГИ НА ТОВАРЫ (РАБОТЫ, УСЛУГИ), РЕАЛИЗУЕМЫЕ НА ТЕРРИТОРИИ РОССИЙСКОЙ ФЕДЕРАЦИИ</t>
  </si>
  <si>
    <t>6</t>
  </si>
  <si>
    <t>100</t>
  </si>
  <si>
    <t>231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</si>
  <si>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</si>
  <si>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7</t>
  </si>
  <si>
    <t>241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</si>
  <si>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</si>
  <si>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8</t>
  </si>
  <si>
    <t>251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</si>
  <si>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</si>
  <si>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9</t>
  </si>
  <si>
    <t>261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</si>
  <si>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</si>
  <si>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</t>
  </si>
  <si>
    <t>05</t>
  </si>
  <si>
    <t>НАЛОГИ НА СОВОКУПНЫЙ ДОХОД</t>
  </si>
  <si>
    <t>11</t>
  </si>
  <si>
    <t>Единый сельскохозяйственный налог</t>
  </si>
  <si>
    <t>12</t>
  </si>
  <si>
    <t>13</t>
  </si>
  <si>
    <t>06</t>
  </si>
  <si>
    <t>НАЛОГИ НА ИМУЩЕСТВО</t>
  </si>
  <si>
    <t>14</t>
  </si>
  <si>
    <t>Налог на имущество физических лиц</t>
  </si>
  <si>
    <t>15</t>
  </si>
  <si>
    <t>030</t>
  </si>
  <si>
    <t xml:space="preserve">Налог на имущество физических лиц, взимаемый по ставкам, применяемым к объектам налогообложения, расположенным в границах поселений </t>
  </si>
  <si>
    <t>16</t>
  </si>
  <si>
    <t>Земельный налог</t>
  </si>
  <si>
    <t>17</t>
  </si>
  <si>
    <t>Земельный налог с организаций</t>
  </si>
  <si>
    <t>18</t>
  </si>
  <si>
    <t>033</t>
  </si>
  <si>
    <t>Земельный налог с организаций, обладающих земельным участком, расположенным в границаз сельских поселений</t>
  </si>
  <si>
    <t>19</t>
  </si>
  <si>
    <t>040</t>
  </si>
  <si>
    <t>Земельный налог с физических лиц</t>
  </si>
  <si>
    <t>20</t>
  </si>
  <si>
    <t>043</t>
  </si>
  <si>
    <t xml:space="preserve">Земельный налог с физических лиц, обладающих земельным участком, расположенным в границах сельских поселений </t>
  </si>
  <si>
    <t>21</t>
  </si>
  <si>
    <t>08</t>
  </si>
  <si>
    <t>ГОСУДАРСТВЕННАЯ ПОШЛИНА</t>
  </si>
  <si>
    <t>22</t>
  </si>
  <si>
    <t>04</t>
  </si>
  <si>
    <t>Государственная пошлина за совершение нотариальных действий должностными лицами, уполномоченными в соответствии с законодательными актами Российской Федерации на совершение нотариальных действий</t>
  </si>
  <si>
    <t>23</t>
  </si>
  <si>
    <t>020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</si>
  <si>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</si>
  <si>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24</t>
  </si>
  <si>
    <t>ДОХОДЫ ОТ ИСПОЛЬЗОВАНИЯ ИМУЩЕСТВА, НАХОДЯЩЕГОСЯ В ГОСУДАРСТВЕННОЙ И МУНИЦИПАЛЬНОЙ СОБСТВЕННОСТИ</t>
  </si>
  <si>
    <t>25</t>
  </si>
  <si>
    <t>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</si>
  <si>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</si>
  <si>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26</t>
  </si>
  <si>
    <t>025</t>
  </si>
  <si>
    <t>Доходы, получаемые в виде арендной платы, а также средства от продажи права на заключение договоров аренды на земли, находящиеся в собственности сельских поселений(за исключением земельных участков бюджетных и автономных учреждений)</t>
  </si>
  <si>
    <t>27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</si>
  <si>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</si>
  <si>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28</t>
  </si>
  <si>
    <t>035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</si>
  <si>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бюджетных и автономных учреждений субъектов)</t>
  </si>
  <si>
    <t>29</t>
  </si>
  <si>
    <t>09</t>
  </si>
  <si>
    <t>045</t>
  </si>
  <si>
    <t xml:space="preserve">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 </t>
  </si>
  <si>
    <t>30</t>
  </si>
  <si>
    <t xml:space="preserve"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 </t>
  </si>
  <si>
    <t>31</t>
  </si>
  <si>
    <t>ДОХОДЫ ОТ ОКАЗАНИЯ ПЛАТНЫХ УСЛУГ И КОМПЕНСАЦИИ ЗАТРАТ ГОСУДАРСТВА</t>
  </si>
  <si>
    <t>32</t>
  </si>
  <si>
    <t>130</t>
  </si>
  <si>
    <t>Доходы от компенсации затрат государства</t>
  </si>
  <si>
    <t>33</t>
  </si>
  <si>
    <t>065</t>
  </si>
  <si>
    <t>Доходы, поступающие в порядке возмещения расходов, понесенных в связи с эксплуатацией имущества сельских поселений</t>
  </si>
  <si>
    <t>34</t>
  </si>
  <si>
    <t>990</t>
  </si>
  <si>
    <t>Прочие доходы от компенсации затрат государства</t>
  </si>
  <si>
    <t>35</t>
  </si>
  <si>
    <t>995</t>
  </si>
  <si>
    <t>Прочие доходы от компенсации затрат бюджетов сельских поселений</t>
  </si>
  <si>
    <t>БЕЗВОЗМЕЗДНЫЕ ПОСТУПЛЕНИЯ</t>
  </si>
  <si>
    <t>сравнить с предудущей сессией</t>
  </si>
  <si>
    <t>556</t>
  </si>
  <si>
    <t>БЕЗВОЗМЕЗДНЫЕ ПОСТУПЛЕНИЯ ОТ ДРУГИХ БЮДЖЕТОВ БЮДЖЕТНОЙ СИСТЕМЫ РОССИЙСКОЙ ФЕДЕРАЦИИ</t>
  </si>
  <si>
    <t>150</t>
  </si>
  <si>
    <t>Дотации бюджетам субъектов Российской Федерации и муниципальных образований</t>
  </si>
  <si>
    <t>001</t>
  </si>
  <si>
    <t>Дотации на выравнивание бюджетной обеспеченности из бюджетов муниципальных районов</t>
  </si>
  <si>
    <t>Дотации бюджетам сельских поселений на выравнивание бюджетной обеспеченности из бюджетов муниципальных районов</t>
  </si>
  <si>
    <t>Субсидии бюджетам бюджетной системы Российской Федерации</t>
  </si>
  <si>
    <t>900</t>
  </si>
  <si>
    <t xml:space="preserve">Субсидии бюджетам сельских поселений из местных бюджетов </t>
  </si>
  <si>
    <t>999</t>
  </si>
  <si>
    <t>Прочие субсидии бюджетам сельских поселений</t>
  </si>
  <si>
    <t>Субвенции бюджетам бюджетной системы Российской Федерации</t>
  </si>
  <si>
    <t>024</t>
  </si>
  <si>
    <t>Субвенции на выполнение передаваемых полномочий субъектов Российской Федерации</t>
  </si>
  <si>
    <t>Субвенции бюджетам сельских поселений на выполнение передаваемых полномочий субъектов Российской Федерации</t>
  </si>
  <si>
    <t>118</t>
  </si>
  <si>
    <t>Субвенции бюджетам на осуществление первичного воинского учета на территориях, где отсутствуют военные комиссариаты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</si>
  <si>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</si>
  <si>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40</t>
  </si>
  <si>
    <t>49</t>
  </si>
  <si>
    <t>Прочие межбюджетные трансферты, передаваемые бюджетам сельских поселений</t>
  </si>
  <si>
    <t>50</t>
  </si>
  <si>
    <t>07</t>
  </si>
  <si>
    <t xml:space="preserve">Прочие безвозмездные поступления </t>
  </si>
  <si>
    <t>51</t>
  </si>
  <si>
    <t>Прочие безвозмездные поступления в бюджеты сельских поселений</t>
  </si>
  <si>
    <t>ВСЕГО</t>
  </si>
  <si>
    <t>99.0.00.04020</t>
  </si>
  <si>
    <t>Комунальное хозяйство</t>
  </si>
  <si>
    <t xml:space="preserve">Мероприятия по газификации поселений за счет средств местного бюджета </t>
  </si>
  <si>
    <t>Иные выплаты населению</t>
  </si>
  <si>
    <t>Специальные расходы</t>
  </si>
  <si>
    <t>от 08.10.2020 №1</t>
  </si>
  <si>
    <t>от  08.10.2020  № 1</t>
  </si>
  <si>
    <t>Реализация мероприятий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</si>
  <si>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52.0.01.70760</t>
  </si>
  <si>
    <t>Софинансирование мероприятий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</si>
  <si>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52.0.01.S0760</t>
  </si>
  <si>
    <t>Реализация мероприятий по формированию комфортной городской среды</t>
  </si>
  <si>
    <t>99.0.F2.00000</t>
  </si>
  <si>
    <t>Реализация программ формирования современной городской среды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области" (на благоустройство дворовых территорий многоквартирных домов населенных пунктов Новосибирской области)</t>
  </si>
  <si>
    <t>99.0.F2.55551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</si>
</sst>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0"/>
    <numFmt numFmtId="165" formatCode="000\ 00\ 00"/>
    <numFmt numFmtId="166" formatCode="000"/>
    <numFmt numFmtId="167" formatCode="#,##0.0;[Red]\-#,##0.0"/>
    <numFmt numFmtId="168" formatCode="#,##0.0"/>
  </numFmts>
  <fonts count="21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color indexed="8"/>
      <name val="Calibri"/>
      <family val="2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2"/>
      <name val="Arial"/>
      <family val="2"/>
      <charset val="204"/>
    </font>
    <font>
      <b/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0"/>
      <name val="Arial"/>
      <family val="2"/>
      <charset val="204"/>
    </font>
    <font>
      <sz val="1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0"/>
      <name val="Arial Cyr"/>
      <charset val="204"/>
    </font>
    <font>
      <b/>
      <i/>
      <sz val="10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AAF8F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27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8" fillId="0" borderId="0"/>
  </cellStyleXfs>
  <cellXfs count="361">
    <xf numFmtId="0" fontId="0" fillId="0" borderId="0" xfId="0"/>
    <xf numFmtId="0" fontId="3" fillId="0" borderId="0" xfId="1" applyNumberFormat="1" applyFont="1" applyFill="1" applyAlignment="1" applyProtection="1">
      <alignment horizontal="center" vertical="center" wrapText="1"/>
      <protection hidden="1"/>
    </xf>
    <xf numFmtId="0" fontId="1" fillId="0" borderId="0" xfId="1" applyFill="1"/>
    <xf numFmtId="0" fontId="4" fillId="0" borderId="4" xfId="1" applyNumberFormat="1" applyFont="1" applyFill="1" applyBorder="1" applyAlignment="1" applyProtection="1">
      <alignment horizontal="left" vertical="center" wrapText="1"/>
      <protection hidden="1"/>
    </xf>
    <xf numFmtId="164" fontId="4" fillId="0" borderId="4" xfId="1" applyNumberFormat="1" applyFont="1" applyFill="1" applyBorder="1" applyAlignment="1" applyProtection="1">
      <alignment horizontal="center" vertical="center"/>
      <protection hidden="1"/>
    </xf>
    <xf numFmtId="164" fontId="4" fillId="0" borderId="5" xfId="1" applyNumberFormat="1" applyFont="1" applyFill="1" applyBorder="1" applyAlignment="1" applyProtection="1">
      <alignment horizontal="center" vertical="center"/>
      <protection hidden="1"/>
    </xf>
    <xf numFmtId="165" fontId="4" fillId="0" borderId="6" xfId="1" applyNumberFormat="1" applyFont="1" applyFill="1" applyBorder="1" applyAlignment="1" applyProtection="1">
      <alignment horizontal="center" vertical="center" wrapText="1"/>
      <protection hidden="1"/>
    </xf>
    <xf numFmtId="166" fontId="4" fillId="0" borderId="5" xfId="1" applyNumberFormat="1" applyFont="1" applyFill="1" applyBorder="1" applyAlignment="1" applyProtection="1">
      <alignment horizontal="center" vertical="center"/>
      <protection hidden="1"/>
    </xf>
    <xf numFmtId="167" fontId="4" fillId="0" borderId="5" xfId="1" applyNumberFormat="1" applyFont="1" applyFill="1" applyBorder="1" applyAlignment="1" applyProtection="1">
      <alignment horizontal="right" vertical="center"/>
      <protection hidden="1"/>
    </xf>
    <xf numFmtId="167" fontId="3" fillId="0" borderId="0" xfId="1" applyNumberFormat="1" applyFont="1" applyFill="1" applyAlignment="1" applyProtection="1">
      <alignment horizontal="right" vertical="center"/>
      <protection hidden="1"/>
    </xf>
    <xf numFmtId="0" fontId="2" fillId="0" borderId="4" xfId="1" applyNumberFormat="1" applyFont="1" applyFill="1" applyBorder="1" applyAlignment="1" applyProtection="1">
      <alignment horizontal="left" vertical="center" wrapText="1"/>
      <protection hidden="1"/>
    </xf>
    <xf numFmtId="164" fontId="2" fillId="0" borderId="4" xfId="1" applyNumberFormat="1" applyFont="1" applyFill="1" applyBorder="1" applyAlignment="1" applyProtection="1">
      <alignment horizontal="center" vertical="center"/>
      <protection hidden="1"/>
    </xf>
    <xf numFmtId="164" fontId="2" fillId="0" borderId="5" xfId="1" applyNumberFormat="1" applyFont="1" applyFill="1" applyBorder="1" applyAlignment="1" applyProtection="1">
      <alignment horizontal="center" vertical="center"/>
      <protection hidden="1"/>
    </xf>
    <xf numFmtId="165" fontId="2" fillId="0" borderId="6" xfId="1" applyNumberFormat="1" applyFont="1" applyFill="1" applyBorder="1" applyAlignment="1" applyProtection="1">
      <alignment horizontal="center" vertical="center" wrapText="1"/>
      <protection hidden="1"/>
    </xf>
    <xf numFmtId="166" fontId="2" fillId="0" borderId="5" xfId="1" applyNumberFormat="1" applyFont="1" applyFill="1" applyBorder="1" applyAlignment="1" applyProtection="1">
      <alignment horizontal="center" vertical="center"/>
      <protection hidden="1"/>
    </xf>
    <xf numFmtId="167" fontId="2" fillId="0" borderId="5" xfId="1" applyNumberFormat="1" applyFont="1" applyFill="1" applyBorder="1" applyAlignment="1" applyProtection="1">
      <alignment horizontal="right" vertical="center"/>
      <protection hidden="1"/>
    </xf>
    <xf numFmtId="0" fontId="4" fillId="0" borderId="2" xfId="1" applyNumberFormat="1" applyFont="1" applyFill="1" applyBorder="1" applyAlignment="1" applyProtection="1">
      <alignment horizontal="left" vertical="center" wrapText="1"/>
      <protection hidden="1"/>
    </xf>
    <xf numFmtId="164" fontId="4" fillId="0" borderId="2" xfId="1" applyNumberFormat="1" applyFont="1" applyFill="1" applyBorder="1" applyAlignment="1" applyProtection="1">
      <alignment horizontal="center" vertical="center"/>
      <protection hidden="1"/>
    </xf>
    <xf numFmtId="164" fontId="4" fillId="0" borderId="1" xfId="1" applyNumberFormat="1" applyFont="1" applyFill="1" applyBorder="1" applyAlignment="1" applyProtection="1">
      <alignment horizontal="center" vertical="center"/>
      <protection hidden="1"/>
    </xf>
    <xf numFmtId="165" fontId="4" fillId="0" borderId="7" xfId="1" applyNumberFormat="1" applyFont="1" applyFill="1" applyBorder="1" applyAlignment="1" applyProtection="1">
      <alignment horizontal="center" vertical="center" wrapText="1"/>
      <protection hidden="1"/>
    </xf>
    <xf numFmtId="166" fontId="4" fillId="0" borderId="1" xfId="1" applyNumberFormat="1" applyFont="1" applyFill="1" applyBorder="1" applyAlignment="1" applyProtection="1">
      <alignment horizontal="center" vertical="center"/>
      <protection hidden="1"/>
    </xf>
    <xf numFmtId="167" fontId="4" fillId="0" borderId="1" xfId="1" applyNumberFormat="1" applyFont="1" applyFill="1" applyBorder="1" applyAlignment="1" applyProtection="1">
      <alignment horizontal="right" vertical="center"/>
      <protection hidden="1"/>
    </xf>
    <xf numFmtId="0" fontId="2" fillId="0" borderId="2" xfId="1" applyNumberFormat="1" applyFont="1" applyFill="1" applyBorder="1" applyAlignment="1" applyProtection="1">
      <alignment horizontal="left" vertical="center" wrapText="1"/>
      <protection hidden="1"/>
    </xf>
    <xf numFmtId="164" fontId="2" fillId="0" borderId="2" xfId="1" applyNumberFormat="1" applyFont="1" applyFill="1" applyBorder="1" applyAlignment="1" applyProtection="1">
      <alignment horizontal="center" vertical="center"/>
      <protection hidden="1"/>
    </xf>
    <xf numFmtId="164" fontId="2" fillId="0" borderId="1" xfId="1" applyNumberFormat="1" applyFont="1" applyFill="1" applyBorder="1" applyAlignment="1" applyProtection="1">
      <alignment horizontal="center" vertical="center"/>
      <protection hidden="1"/>
    </xf>
    <xf numFmtId="165" fontId="2" fillId="0" borderId="7" xfId="1" applyNumberFormat="1" applyFont="1" applyFill="1" applyBorder="1" applyAlignment="1" applyProtection="1">
      <alignment horizontal="center" vertical="center" wrapText="1"/>
      <protection hidden="1"/>
    </xf>
    <xf numFmtId="166" fontId="2" fillId="0" borderId="1" xfId="1" applyNumberFormat="1" applyFont="1" applyFill="1" applyBorder="1" applyAlignment="1" applyProtection="1">
      <alignment horizontal="center" vertical="center"/>
      <protection hidden="1"/>
    </xf>
    <xf numFmtId="167" fontId="2" fillId="0" borderId="1" xfId="1" applyNumberFormat="1" applyFont="1" applyFill="1" applyBorder="1" applyAlignment="1" applyProtection="1">
      <alignment horizontal="right" vertical="center"/>
      <protection hidden="1"/>
    </xf>
    <xf numFmtId="0" fontId="2" fillId="0" borderId="8" xfId="1" applyNumberFormat="1" applyFont="1" applyFill="1" applyBorder="1" applyAlignment="1" applyProtection="1">
      <alignment horizontal="left" vertical="center" wrapText="1"/>
      <protection hidden="1"/>
    </xf>
    <xf numFmtId="164" fontId="2" fillId="0" borderId="8" xfId="1" applyNumberFormat="1" applyFont="1" applyFill="1" applyBorder="1" applyAlignment="1" applyProtection="1">
      <alignment horizontal="center" vertical="center"/>
      <protection hidden="1"/>
    </xf>
    <xf numFmtId="164" fontId="2" fillId="0" borderId="9" xfId="1" applyNumberFormat="1" applyFont="1" applyFill="1" applyBorder="1" applyAlignment="1" applyProtection="1">
      <alignment horizontal="center" vertical="center"/>
      <protection hidden="1"/>
    </xf>
    <xf numFmtId="165" fontId="2" fillId="0" borderId="0" xfId="1" applyNumberFormat="1" applyFont="1" applyFill="1" applyBorder="1" applyAlignment="1" applyProtection="1">
      <alignment horizontal="center" vertical="center" wrapText="1"/>
      <protection hidden="1"/>
    </xf>
    <xf numFmtId="166" fontId="2" fillId="0" borderId="9" xfId="1" applyNumberFormat="1" applyFont="1" applyFill="1" applyBorder="1" applyAlignment="1" applyProtection="1">
      <alignment horizontal="center" vertical="center"/>
      <protection hidden="1"/>
    </xf>
    <xf numFmtId="167" fontId="2" fillId="0" borderId="9" xfId="1" applyNumberFormat="1" applyFont="1" applyFill="1" applyBorder="1" applyAlignment="1" applyProtection="1">
      <alignment horizontal="right" vertical="center"/>
      <protection hidden="1"/>
    </xf>
    <xf numFmtId="0" fontId="4" fillId="0" borderId="8" xfId="1" applyNumberFormat="1" applyFont="1" applyFill="1" applyBorder="1" applyAlignment="1" applyProtection="1">
      <alignment horizontal="left" vertical="center" wrapText="1"/>
      <protection hidden="1"/>
    </xf>
    <xf numFmtId="164" fontId="4" fillId="0" borderId="8" xfId="1" applyNumberFormat="1" applyFont="1" applyFill="1" applyBorder="1" applyAlignment="1" applyProtection="1">
      <alignment horizontal="center" vertical="center"/>
      <protection hidden="1"/>
    </xf>
    <xf numFmtId="164" fontId="4" fillId="0" borderId="9" xfId="1" applyNumberFormat="1" applyFont="1" applyFill="1" applyBorder="1" applyAlignment="1" applyProtection="1">
      <alignment horizontal="center" vertical="center"/>
      <protection hidden="1"/>
    </xf>
    <xf numFmtId="165" fontId="4" fillId="0" borderId="0" xfId="1" applyNumberFormat="1" applyFont="1" applyFill="1" applyAlignment="1" applyProtection="1">
      <alignment horizontal="center" vertical="center" wrapText="1"/>
      <protection hidden="1"/>
    </xf>
    <xf numFmtId="166" fontId="4" fillId="0" borderId="9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NumberFormat="1" applyFont="1" applyFill="1" applyBorder="1" applyAlignment="1" applyProtection="1">
      <alignment horizontal="left" vertical="center" wrapText="1"/>
      <protection hidden="1"/>
    </xf>
    <xf numFmtId="165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165" fontId="2" fillId="0" borderId="0" xfId="1" applyNumberFormat="1" applyFont="1" applyFill="1" applyAlignment="1" applyProtection="1">
      <alignment horizontal="center" vertical="center" wrapText="1"/>
      <protection hidden="1"/>
    </xf>
    <xf numFmtId="0" fontId="2" fillId="0" borderId="4" xfId="1" applyNumberFormat="1" applyFont="1" applyFill="1" applyBorder="1" applyAlignment="1" applyProtection="1">
      <alignment horizontal="left" vertical="top" wrapText="1"/>
      <protection hidden="1"/>
    </xf>
    <xf numFmtId="166" fontId="2" fillId="0" borderId="5" xfId="1" applyNumberFormat="1" applyFont="1" applyFill="1" applyBorder="1" applyAlignment="1" applyProtection="1">
      <alignment horizontal="left" vertical="top"/>
      <protection hidden="1"/>
    </xf>
    <xf numFmtId="0" fontId="1" fillId="0" borderId="0" xfId="1" applyFill="1" applyAlignment="1">
      <alignment horizontal="left" vertical="top"/>
    </xf>
    <xf numFmtId="164" fontId="6" fillId="0" borderId="1" xfId="1" applyNumberFormat="1" applyFont="1" applyFill="1" applyBorder="1" applyAlignment="1" applyProtection="1">
      <alignment horizontal="center" vertical="center"/>
      <protection hidden="1"/>
    </xf>
    <xf numFmtId="166" fontId="6" fillId="0" borderId="1" xfId="1" applyNumberFormat="1" applyFont="1" applyFill="1" applyBorder="1" applyAlignment="1" applyProtection="1">
      <alignment horizontal="center" vertical="center"/>
      <protection hidden="1"/>
    </xf>
    <xf numFmtId="167" fontId="6" fillId="0" borderId="1" xfId="1" applyNumberFormat="1" applyFont="1" applyFill="1" applyBorder="1" applyAlignment="1" applyProtection="1">
      <alignment horizontal="right" vertical="center"/>
      <protection hidden="1"/>
    </xf>
    <xf numFmtId="164" fontId="7" fillId="0" borderId="1" xfId="1" applyNumberFormat="1" applyFont="1" applyFill="1" applyBorder="1" applyAlignment="1" applyProtection="1">
      <alignment horizontal="center" vertical="center"/>
      <protection hidden="1"/>
    </xf>
    <xf numFmtId="167" fontId="7" fillId="0" borderId="1" xfId="1" applyNumberFormat="1" applyFont="1" applyFill="1" applyBorder="1" applyAlignment="1" applyProtection="1">
      <alignment horizontal="right" vertical="center"/>
      <protection hidden="1"/>
    </xf>
    <xf numFmtId="0" fontId="4" fillId="0" borderId="1" xfId="1" applyNumberFormat="1" applyFont="1" applyFill="1" applyBorder="1" applyAlignment="1" applyProtection="1">
      <alignment horizontal="left" vertical="center" wrapText="1"/>
      <protection hidden="1"/>
    </xf>
    <xf numFmtId="165" fontId="4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8" fillId="0" borderId="2" xfId="1" applyNumberFormat="1" applyFont="1" applyFill="1" applyBorder="1" applyAlignment="1" applyProtection="1">
      <alignment horizontal="left" vertical="center" wrapText="1"/>
      <protection hidden="1"/>
    </xf>
    <xf numFmtId="164" fontId="8" fillId="0" borderId="2" xfId="1" applyNumberFormat="1" applyFont="1" applyFill="1" applyBorder="1" applyAlignment="1" applyProtection="1">
      <alignment horizontal="center" vertical="center"/>
      <protection hidden="1"/>
    </xf>
    <xf numFmtId="164" fontId="8" fillId="0" borderId="1" xfId="1" applyNumberFormat="1" applyFont="1" applyFill="1" applyBorder="1" applyAlignment="1" applyProtection="1">
      <alignment horizontal="center" vertical="center"/>
      <protection hidden="1"/>
    </xf>
    <xf numFmtId="164" fontId="9" fillId="0" borderId="4" xfId="1" applyNumberFormat="1" applyFont="1" applyFill="1" applyBorder="1" applyAlignment="1" applyProtection="1">
      <alignment horizontal="center" vertical="center"/>
      <protection hidden="1"/>
    </xf>
    <xf numFmtId="164" fontId="9" fillId="0" borderId="5" xfId="1" applyNumberFormat="1" applyFont="1" applyFill="1" applyBorder="1" applyAlignment="1" applyProtection="1">
      <alignment horizontal="center" vertical="center"/>
      <protection hidden="1"/>
    </xf>
    <xf numFmtId="0" fontId="9" fillId="0" borderId="2" xfId="1" applyNumberFormat="1" applyFont="1" applyFill="1" applyBorder="1" applyAlignment="1" applyProtection="1">
      <alignment horizontal="left" vertical="center" wrapText="1"/>
      <protection hidden="1"/>
    </xf>
    <xf numFmtId="0" fontId="8" fillId="0" borderId="8" xfId="1" applyNumberFormat="1" applyFont="1" applyFill="1" applyBorder="1" applyAlignment="1" applyProtection="1">
      <alignment horizontal="left" vertical="center" wrapText="1"/>
      <protection hidden="1"/>
    </xf>
    <xf numFmtId="165" fontId="8" fillId="0" borderId="7" xfId="1" applyNumberFormat="1" applyFont="1" applyFill="1" applyBorder="1" applyAlignment="1" applyProtection="1">
      <alignment horizontal="center" vertical="center" wrapText="1"/>
      <protection hidden="1"/>
    </xf>
    <xf numFmtId="166" fontId="8" fillId="0" borderId="1" xfId="1" applyNumberFormat="1" applyFont="1" applyFill="1" applyBorder="1" applyAlignment="1" applyProtection="1">
      <alignment horizontal="center" vertical="center"/>
      <protection hidden="1"/>
    </xf>
    <xf numFmtId="167" fontId="8" fillId="0" borderId="1" xfId="1" applyNumberFormat="1" applyFont="1" applyFill="1" applyBorder="1" applyAlignment="1" applyProtection="1">
      <alignment horizontal="right" vertical="center"/>
      <protection hidden="1"/>
    </xf>
    <xf numFmtId="0" fontId="8" fillId="0" borderId="4" xfId="1" applyNumberFormat="1" applyFont="1" applyFill="1" applyBorder="1" applyAlignment="1" applyProtection="1">
      <alignment horizontal="left" vertical="center" wrapText="1"/>
      <protection hidden="1"/>
    </xf>
    <xf numFmtId="164" fontId="8" fillId="0" borderId="4" xfId="1" applyNumberFormat="1" applyFont="1" applyFill="1" applyBorder="1" applyAlignment="1" applyProtection="1">
      <alignment horizontal="center" vertical="center"/>
      <protection hidden="1"/>
    </xf>
    <xf numFmtId="164" fontId="8" fillId="0" borderId="5" xfId="1" applyNumberFormat="1" applyFont="1" applyFill="1" applyBorder="1" applyAlignment="1" applyProtection="1">
      <alignment horizontal="center" vertical="center"/>
      <protection hidden="1"/>
    </xf>
    <xf numFmtId="165" fontId="8" fillId="0" borderId="6" xfId="1" applyNumberFormat="1" applyFont="1" applyFill="1" applyBorder="1" applyAlignment="1" applyProtection="1">
      <alignment horizontal="center" vertical="center" wrapText="1"/>
      <protection hidden="1"/>
    </xf>
    <xf numFmtId="166" fontId="8" fillId="0" borderId="5" xfId="1" applyNumberFormat="1" applyFont="1" applyFill="1" applyBorder="1" applyAlignment="1" applyProtection="1">
      <alignment horizontal="center" vertical="center"/>
      <protection hidden="1"/>
    </xf>
    <xf numFmtId="166" fontId="9" fillId="0" borderId="5" xfId="1" applyNumberFormat="1" applyFont="1" applyFill="1" applyBorder="1" applyAlignment="1" applyProtection="1">
      <alignment horizontal="center" vertical="center"/>
      <protection hidden="1"/>
    </xf>
    <xf numFmtId="164" fontId="9" fillId="0" borderId="2" xfId="1" applyNumberFormat="1" applyFont="1" applyFill="1" applyBorder="1" applyAlignment="1" applyProtection="1">
      <alignment horizontal="center" vertical="center"/>
      <protection hidden="1"/>
    </xf>
    <xf numFmtId="164" fontId="9" fillId="0" borderId="1" xfId="1" applyNumberFormat="1" applyFont="1" applyFill="1" applyBorder="1" applyAlignment="1" applyProtection="1">
      <alignment horizontal="center" vertical="center"/>
      <protection hidden="1"/>
    </xf>
    <xf numFmtId="166" fontId="9" fillId="0" borderId="1" xfId="1" applyNumberFormat="1" applyFont="1" applyFill="1" applyBorder="1" applyAlignment="1" applyProtection="1">
      <alignment horizontal="center" vertical="center"/>
      <protection hidden="1"/>
    </xf>
    <xf numFmtId="167" fontId="9" fillId="0" borderId="1" xfId="1" applyNumberFormat="1" applyFont="1" applyFill="1" applyBorder="1" applyAlignment="1" applyProtection="1">
      <alignment horizontal="right" vertical="center"/>
      <protection hidden="1"/>
    </xf>
    <xf numFmtId="164" fontId="9" fillId="0" borderId="8" xfId="1" applyNumberFormat="1" applyFont="1" applyFill="1" applyBorder="1" applyAlignment="1" applyProtection="1">
      <alignment horizontal="center" vertical="center"/>
      <protection hidden="1"/>
    </xf>
    <xf numFmtId="164" fontId="9" fillId="0" borderId="9" xfId="1" applyNumberFormat="1" applyFont="1" applyFill="1" applyBorder="1" applyAlignment="1" applyProtection="1">
      <alignment horizontal="center" vertical="center"/>
      <protection hidden="1"/>
    </xf>
    <xf numFmtId="166" fontId="9" fillId="0" borderId="9" xfId="1" applyNumberFormat="1" applyFont="1" applyFill="1" applyBorder="1" applyAlignment="1" applyProtection="1">
      <alignment horizontal="center" vertical="center"/>
      <protection hidden="1"/>
    </xf>
    <xf numFmtId="0" fontId="9" fillId="0" borderId="4" xfId="1" applyNumberFormat="1" applyFont="1" applyFill="1" applyBorder="1" applyAlignment="1" applyProtection="1">
      <alignment horizontal="left" vertical="center"/>
      <protection hidden="1"/>
    </xf>
    <xf numFmtId="0" fontId="9" fillId="0" borderId="4" xfId="1" applyNumberFormat="1" applyFont="1" applyFill="1" applyBorder="1" applyAlignment="1" applyProtection="1">
      <alignment horizontal="left" vertical="center" wrapText="1"/>
      <protection hidden="1"/>
    </xf>
    <xf numFmtId="164" fontId="8" fillId="0" borderId="8" xfId="1" applyNumberFormat="1" applyFont="1" applyFill="1" applyBorder="1" applyAlignment="1" applyProtection="1">
      <alignment horizontal="center" vertical="center"/>
      <protection hidden="1"/>
    </xf>
    <xf numFmtId="164" fontId="8" fillId="0" borderId="9" xfId="1" applyNumberFormat="1" applyFont="1" applyFill="1" applyBorder="1" applyAlignment="1" applyProtection="1">
      <alignment horizontal="center" vertical="center"/>
      <protection hidden="1"/>
    </xf>
    <xf numFmtId="165" fontId="8" fillId="0" borderId="0" xfId="1" applyNumberFormat="1" applyFont="1" applyFill="1" applyAlignment="1" applyProtection="1">
      <alignment horizontal="center" vertical="center" wrapText="1"/>
      <protection hidden="1"/>
    </xf>
    <xf numFmtId="166" fontId="8" fillId="0" borderId="9" xfId="1" applyNumberFormat="1" applyFont="1" applyFill="1" applyBorder="1" applyAlignment="1" applyProtection="1">
      <alignment horizontal="center" vertical="center"/>
      <protection hidden="1"/>
    </xf>
    <xf numFmtId="167" fontId="3" fillId="0" borderId="0" xfId="1" applyNumberFormat="1" applyFont="1" applyFill="1" applyBorder="1" applyAlignment="1" applyProtection="1">
      <alignment horizontal="right" vertical="center"/>
      <protection hidden="1"/>
    </xf>
    <xf numFmtId="0" fontId="8" fillId="0" borderId="1" xfId="1" applyNumberFormat="1" applyFont="1" applyFill="1" applyBorder="1" applyAlignment="1" applyProtection="1">
      <alignment horizontal="left" vertical="center" wrapText="1"/>
      <protection hidden="1"/>
    </xf>
    <xf numFmtId="165" fontId="8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8" fillId="0" borderId="2" xfId="1" applyNumberFormat="1" applyFont="1" applyFill="1" applyBorder="1" applyAlignment="1" applyProtection="1">
      <protection hidden="1"/>
    </xf>
    <xf numFmtId="0" fontId="8" fillId="0" borderId="7" xfId="1" applyNumberFormat="1" applyFont="1" applyFill="1" applyBorder="1" applyAlignment="1" applyProtection="1">
      <protection hidden="1"/>
    </xf>
    <xf numFmtId="0" fontId="9" fillId="0" borderId="7" xfId="1" applyNumberFormat="1" applyFont="1" applyFill="1" applyBorder="1" applyAlignment="1" applyProtection="1">
      <alignment horizontal="center" vertical="center" wrapText="1"/>
      <protection hidden="1"/>
    </xf>
    <xf numFmtId="0" fontId="10" fillId="0" borderId="10" xfId="1" applyNumberFormat="1" applyFont="1" applyFill="1" applyBorder="1" applyAlignment="1" applyProtection="1">
      <protection hidden="1"/>
    </xf>
    <xf numFmtId="0" fontId="2" fillId="0" borderId="0" xfId="1" applyNumberFormat="1" applyFont="1" applyFill="1" applyBorder="1" applyAlignment="1" applyProtection="1">
      <alignment horizontal="left" vertical="center" wrapText="1"/>
      <protection hidden="1"/>
    </xf>
    <xf numFmtId="0" fontId="4" fillId="0" borderId="0" xfId="1" applyNumberFormat="1" applyFont="1" applyFill="1" applyBorder="1" applyAlignment="1" applyProtection="1">
      <protection hidden="1"/>
    </xf>
    <xf numFmtId="0" fontId="11" fillId="0" borderId="0" xfId="1" applyNumberFormat="1" applyFont="1" applyFill="1" applyBorder="1" applyAlignment="1" applyProtection="1">
      <protection hidden="1"/>
    </xf>
    <xf numFmtId="167" fontId="4" fillId="0" borderId="0" xfId="1" applyNumberFormat="1" applyFont="1" applyFill="1" applyBorder="1" applyAlignment="1" applyProtection="1">
      <alignment horizontal="right" vertical="center"/>
      <protection hidden="1"/>
    </xf>
    <xf numFmtId="0" fontId="1" fillId="0" borderId="0" xfId="1" applyFill="1" applyProtection="1">
      <protection hidden="1"/>
    </xf>
    <xf numFmtId="0" fontId="4" fillId="0" borderId="0" xfId="1" applyNumberFormat="1" applyFont="1" applyFill="1" applyBorder="1" applyAlignment="1" applyProtection="1">
      <alignment horizontal="left" vertical="center" wrapText="1"/>
      <protection hidden="1"/>
    </xf>
    <xf numFmtId="0" fontId="2" fillId="0" borderId="0" xfId="1" applyFont="1" applyFill="1" applyBorder="1" applyProtection="1">
      <protection hidden="1"/>
    </xf>
    <xf numFmtId="0" fontId="2" fillId="0" borderId="0" xfId="1" applyNumberFormat="1" applyFont="1" applyFill="1" applyBorder="1" applyAlignment="1" applyProtection="1">
      <alignment horizontal="center" vertical="center" wrapText="1"/>
      <protection hidden="1"/>
    </xf>
    <xf numFmtId="0" fontId="1" fillId="0" borderId="0" xfId="1" applyFont="1" applyFill="1" applyBorder="1" applyAlignment="1" applyProtection="1">
      <protection hidden="1"/>
    </xf>
    <xf numFmtId="0" fontId="12" fillId="0" borderId="0" xfId="1" applyFont="1" applyFill="1" applyBorder="1" applyAlignment="1" applyProtection="1">
      <protection hidden="1"/>
    </xf>
    <xf numFmtId="0" fontId="2" fillId="0" borderId="0" xfId="1" applyNumberFormat="1" applyFont="1" applyFill="1" applyBorder="1" applyAlignment="1" applyProtection="1">
      <protection hidden="1"/>
    </xf>
    <xf numFmtId="0" fontId="12" fillId="0" borderId="0" xfId="1" applyFont="1" applyFill="1" applyBorder="1" applyProtection="1">
      <protection hidden="1"/>
    </xf>
    <xf numFmtId="0" fontId="12" fillId="0" borderId="0" xfId="1" applyNumberFormat="1" applyFont="1" applyFill="1" applyBorder="1" applyAlignment="1" applyProtection="1">
      <alignment horizontal="center"/>
      <protection hidden="1"/>
    </xf>
    <xf numFmtId="0" fontId="1" fillId="0" borderId="0" xfId="1" applyFill="1" applyBorder="1"/>
    <xf numFmtId="0" fontId="2" fillId="0" borderId="0" xfId="1" applyFont="1" applyFill="1" applyProtection="1">
      <protection hidden="1"/>
    </xf>
    <xf numFmtId="0" fontId="12" fillId="0" borderId="0" xfId="1" applyFont="1" applyFill="1" applyProtection="1">
      <protection hidden="1"/>
    </xf>
    <xf numFmtId="0" fontId="12" fillId="0" borderId="0" xfId="1" applyNumberFormat="1" applyFont="1" applyFill="1" applyAlignment="1" applyProtection="1">
      <alignment horizontal="center"/>
      <protection hidden="1"/>
    </xf>
    <xf numFmtId="0" fontId="11" fillId="0" borderId="0" xfId="1" applyFont="1" applyFill="1"/>
    <xf numFmtId="0" fontId="13" fillId="0" borderId="0" xfId="1" applyFont="1" applyFill="1" applyAlignment="1">
      <alignment horizontal="center" vertical="top" wrapText="1"/>
    </xf>
    <xf numFmtId="165" fontId="2" fillId="0" borderId="3" xfId="1" applyNumberFormat="1" applyFont="1" applyFill="1" applyBorder="1" applyAlignment="1" applyProtection="1">
      <alignment horizontal="center" vertical="center" wrapText="1"/>
      <protection hidden="1"/>
    </xf>
    <xf numFmtId="166" fontId="2" fillId="0" borderId="5" xfId="1" applyNumberFormat="1" applyFont="1" applyFill="1" applyBorder="1" applyAlignment="1" applyProtection="1">
      <alignment horizontal="center" vertical="center" wrapText="1"/>
      <protection hidden="1"/>
    </xf>
    <xf numFmtId="164" fontId="2" fillId="0" borderId="4" xfId="1" applyNumberFormat="1" applyFont="1" applyFill="1" applyBorder="1" applyAlignment="1" applyProtection="1">
      <alignment horizontal="center" vertical="center" wrapText="1"/>
      <protection hidden="1"/>
    </xf>
    <xf numFmtId="164" fontId="2" fillId="0" borderId="5" xfId="1" applyNumberFormat="1" applyFont="1" applyFill="1" applyBorder="1" applyAlignment="1" applyProtection="1">
      <alignment horizontal="center" vertical="center" wrapText="1"/>
      <protection hidden="1"/>
    </xf>
    <xf numFmtId="167" fontId="2" fillId="0" borderId="5" xfId="1" applyNumberFormat="1" applyFont="1" applyFill="1" applyBorder="1" applyAlignment="1" applyProtection="1">
      <alignment horizontal="right" vertical="center" wrapText="1"/>
      <protection hidden="1"/>
    </xf>
    <xf numFmtId="167" fontId="3" fillId="0" borderId="0" xfId="1" applyNumberFormat="1" applyFont="1" applyFill="1" applyAlignment="1" applyProtection="1">
      <alignment horizontal="right" vertical="center" wrapText="1"/>
      <protection hidden="1"/>
    </xf>
    <xf numFmtId="0" fontId="1" fillId="0" borderId="0" xfId="1" applyFill="1" applyAlignment="1">
      <alignment wrapText="1"/>
    </xf>
    <xf numFmtId="166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164" fontId="2" fillId="0" borderId="2" xfId="1" applyNumberFormat="1" applyFont="1" applyFill="1" applyBorder="1" applyAlignment="1" applyProtection="1">
      <alignment horizontal="center" vertical="center" wrapText="1"/>
      <protection hidden="1"/>
    </xf>
    <xf numFmtId="164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166" fontId="4" fillId="0" borderId="5" xfId="1" applyNumberFormat="1" applyFont="1" applyFill="1" applyBorder="1" applyAlignment="1" applyProtection="1">
      <alignment horizontal="center" vertical="center" wrapText="1"/>
      <protection hidden="1"/>
    </xf>
    <xf numFmtId="164" fontId="4" fillId="0" borderId="4" xfId="1" applyNumberFormat="1" applyFont="1" applyFill="1" applyBorder="1" applyAlignment="1" applyProtection="1">
      <alignment horizontal="center" vertical="center" wrapText="1"/>
      <protection hidden="1"/>
    </xf>
    <xf numFmtId="164" fontId="4" fillId="0" borderId="5" xfId="1" applyNumberFormat="1" applyFont="1" applyFill="1" applyBorder="1" applyAlignment="1" applyProtection="1">
      <alignment horizontal="center" vertical="center" wrapText="1"/>
      <protection hidden="1"/>
    </xf>
    <xf numFmtId="167" fontId="4" fillId="0" borderId="5" xfId="1" applyNumberFormat="1" applyFont="1" applyFill="1" applyBorder="1" applyAlignment="1" applyProtection="1">
      <alignment horizontal="right" vertical="center" wrapText="1"/>
      <protection hidden="1"/>
    </xf>
    <xf numFmtId="167" fontId="14" fillId="0" borderId="0" xfId="1" applyNumberFormat="1" applyFont="1" applyFill="1" applyAlignment="1" applyProtection="1">
      <alignment horizontal="right" vertical="center"/>
      <protection hidden="1"/>
    </xf>
    <xf numFmtId="0" fontId="15" fillId="0" borderId="0" xfId="1" applyFont="1" applyFill="1"/>
    <xf numFmtId="165" fontId="4" fillId="0" borderId="3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" xfId="1" applyNumberFormat="1" applyFont="1" applyFill="1" applyBorder="1" applyAlignment="1" applyProtection="1">
      <alignment horizontal="left" vertical="top" wrapText="1"/>
      <protection hidden="1"/>
    </xf>
    <xf numFmtId="166" fontId="4" fillId="0" borderId="1" xfId="1" applyNumberFormat="1" applyFont="1" applyFill="1" applyBorder="1" applyAlignment="1" applyProtection="1">
      <alignment horizontal="left" vertical="top"/>
      <protection hidden="1"/>
    </xf>
    <xf numFmtId="167" fontId="4" fillId="0" borderId="4" xfId="1" applyNumberFormat="1" applyFont="1" applyFill="1" applyBorder="1" applyAlignment="1" applyProtection="1">
      <alignment horizontal="right" vertical="top"/>
      <protection hidden="1"/>
    </xf>
    <xf numFmtId="0" fontId="1" fillId="0" borderId="0" xfId="1" applyFill="1" applyAlignment="1">
      <alignment horizontal="center"/>
    </xf>
    <xf numFmtId="0" fontId="13" fillId="0" borderId="0" xfId="1" applyFont="1" applyFill="1" applyAlignment="1">
      <alignment vertical="top" wrapText="1"/>
    </xf>
    <xf numFmtId="0" fontId="11" fillId="0" borderId="0" xfId="1" applyFont="1" applyFill="1" applyAlignment="1">
      <alignment horizontal="center"/>
    </xf>
    <xf numFmtId="0" fontId="2" fillId="0" borderId="0" xfId="1" applyNumberFormat="1" applyFont="1" applyFill="1" applyBorder="1" applyAlignment="1" applyProtection="1">
      <alignment horizontal="center"/>
      <protection hidden="1"/>
    </xf>
    <xf numFmtId="0" fontId="12" fillId="0" borderId="0" xfId="1" applyFont="1" applyFill="1" applyBorder="1" applyAlignment="1" applyProtection="1">
      <alignment horizontal="center"/>
      <protection hidden="1"/>
    </xf>
    <xf numFmtId="0" fontId="12" fillId="0" borderId="0" xfId="1" applyFont="1" applyFill="1"/>
    <xf numFmtId="0" fontId="11" fillId="0" borderId="0" xfId="1" applyNumberFormat="1" applyFont="1" applyFill="1" applyAlignment="1" applyProtection="1">
      <alignment horizontal="right" wrapText="1"/>
      <protection hidden="1"/>
    </xf>
    <xf numFmtId="0" fontId="11" fillId="0" borderId="0" xfId="1" applyFont="1" applyFill="1" applyAlignment="1">
      <alignment horizontal="center" vertical="center"/>
    </xf>
    <xf numFmtId="0" fontId="1" fillId="0" borderId="0" xfId="1"/>
    <xf numFmtId="0" fontId="16" fillId="0" borderId="0" xfId="1" applyFont="1" applyBorder="1" applyAlignment="1">
      <alignment horizontal="center" vertical="center"/>
    </xf>
    <xf numFmtId="0" fontId="11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 vertical="center" wrapText="1"/>
    </xf>
    <xf numFmtId="0" fontId="2" fillId="4" borderId="4" xfId="1" applyNumberFormat="1" applyFont="1" applyFill="1" applyBorder="1" applyAlignment="1" applyProtection="1">
      <alignment horizontal="left" vertical="center" wrapText="1"/>
      <protection hidden="1"/>
    </xf>
    <xf numFmtId="0" fontId="2" fillId="4" borderId="2" xfId="1" applyNumberFormat="1" applyFont="1" applyFill="1" applyBorder="1" applyAlignment="1" applyProtection="1">
      <alignment horizontal="left" vertical="center" wrapText="1"/>
      <protection hidden="1"/>
    </xf>
    <xf numFmtId="0" fontId="2" fillId="4" borderId="1" xfId="1" applyNumberFormat="1" applyFont="1" applyFill="1" applyBorder="1" applyAlignment="1" applyProtection="1">
      <alignment horizontal="left" vertical="center" wrapText="1"/>
      <protection hidden="1"/>
    </xf>
    <xf numFmtId="0" fontId="2" fillId="3" borderId="2" xfId="1" applyNumberFormat="1" applyFont="1" applyFill="1" applyBorder="1" applyAlignment="1" applyProtection="1">
      <alignment horizontal="left" vertical="center" wrapText="1"/>
      <protection hidden="1"/>
    </xf>
    <xf numFmtId="0" fontId="4" fillId="4" borderId="1" xfId="1" applyNumberFormat="1" applyFont="1" applyFill="1" applyBorder="1" applyAlignment="1" applyProtection="1">
      <alignment horizontal="left" vertical="center" wrapText="1"/>
      <protection hidden="1"/>
    </xf>
    <xf numFmtId="0" fontId="4" fillId="4" borderId="1" xfId="1" applyNumberFormat="1" applyFont="1" applyFill="1" applyBorder="1" applyAlignment="1" applyProtection="1">
      <alignment horizontal="left" vertical="top" wrapText="1"/>
      <protection hidden="1"/>
    </xf>
    <xf numFmtId="0" fontId="4" fillId="4" borderId="4" xfId="1" applyNumberFormat="1" applyFont="1" applyFill="1" applyBorder="1" applyAlignment="1" applyProtection="1">
      <alignment horizontal="left" vertical="center" wrapText="1"/>
      <protection hidden="1"/>
    </xf>
    <xf numFmtId="0" fontId="4" fillId="0" borderId="4" xfId="1" applyNumberFormat="1" applyFont="1" applyFill="1" applyBorder="1" applyAlignment="1" applyProtection="1">
      <alignment horizontal="left" vertical="top" wrapText="1"/>
      <protection hidden="1"/>
    </xf>
    <xf numFmtId="0" fontId="8" fillId="0" borderId="11" xfId="1" applyNumberFormat="1" applyFont="1" applyFill="1" applyBorder="1" applyAlignment="1" applyProtection="1">
      <protection hidden="1"/>
    </xf>
    <xf numFmtId="0" fontId="9" fillId="0" borderId="10" xfId="1" applyNumberFormat="1" applyFont="1" applyFill="1" applyBorder="1" applyAlignment="1" applyProtection="1">
      <alignment horizontal="center" vertical="center" wrapText="1"/>
      <protection hidden="1"/>
    </xf>
    <xf numFmtId="0" fontId="8" fillId="0" borderId="10" xfId="1" applyNumberFormat="1" applyFont="1" applyFill="1" applyBorder="1" applyAlignment="1" applyProtection="1">
      <protection hidden="1"/>
    </xf>
    <xf numFmtId="0" fontId="10" fillId="0" borderId="0" xfId="1" applyFont="1" applyFill="1" applyAlignment="1">
      <alignment horizontal="right"/>
    </xf>
    <xf numFmtId="0" fontId="2" fillId="0" borderId="4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6" xfId="1" applyNumberFormat="1" applyFont="1" applyFill="1" applyBorder="1" applyAlignment="1" applyProtection="1">
      <alignment horizontal="center" vertical="center" wrapText="1"/>
      <protection hidden="1"/>
    </xf>
    <xf numFmtId="49" fontId="2" fillId="0" borderId="1" xfId="1" applyNumberFormat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justify" vertical="center" wrapText="1"/>
    </xf>
    <xf numFmtId="168" fontId="2" fillId="2" borderId="1" xfId="1" applyNumberFormat="1" applyFont="1" applyFill="1" applyBorder="1" applyAlignment="1">
      <alignment horizontal="center" vertical="center" wrapText="1"/>
    </xf>
    <xf numFmtId="168" fontId="4" fillId="2" borderId="1" xfId="1" applyNumberFormat="1" applyFont="1" applyFill="1" applyBorder="1" applyAlignment="1" applyProtection="1">
      <alignment horizontal="center" vertical="center" wrapText="1"/>
      <protection locked="0"/>
    </xf>
    <xf numFmtId="167" fontId="4" fillId="0" borderId="4" xfId="1" applyNumberFormat="1" applyFont="1" applyFill="1" applyBorder="1" applyAlignment="1" applyProtection="1">
      <alignment horizontal="right" vertical="center"/>
      <protection hidden="1"/>
    </xf>
    <xf numFmtId="167" fontId="2" fillId="0" borderId="4" xfId="1" applyNumberFormat="1" applyFont="1" applyFill="1" applyBorder="1" applyAlignment="1" applyProtection="1">
      <alignment horizontal="right" vertical="center"/>
      <protection hidden="1"/>
    </xf>
    <xf numFmtId="167" fontId="2" fillId="0" borderId="2" xfId="1" applyNumberFormat="1" applyFont="1" applyFill="1" applyBorder="1" applyAlignment="1" applyProtection="1">
      <alignment horizontal="right" vertical="center"/>
      <protection hidden="1"/>
    </xf>
    <xf numFmtId="167" fontId="4" fillId="0" borderId="2" xfId="1" applyNumberFormat="1" applyFont="1" applyFill="1" applyBorder="1" applyAlignment="1" applyProtection="1">
      <alignment horizontal="right" vertical="center"/>
      <protection hidden="1"/>
    </xf>
    <xf numFmtId="167" fontId="2" fillId="0" borderId="8" xfId="1" applyNumberFormat="1" applyFont="1" applyFill="1" applyBorder="1" applyAlignment="1" applyProtection="1">
      <alignment horizontal="right" vertical="center"/>
      <protection hidden="1"/>
    </xf>
    <xf numFmtId="167" fontId="4" fillId="0" borderId="8" xfId="1" applyNumberFormat="1" applyFont="1" applyFill="1" applyBorder="1" applyAlignment="1" applyProtection="1">
      <alignment horizontal="right" vertical="center"/>
      <protection hidden="1"/>
    </xf>
    <xf numFmtId="167" fontId="8" fillId="0" borderId="2" xfId="1" applyNumberFormat="1" applyFont="1" applyFill="1" applyBorder="1" applyAlignment="1" applyProtection="1">
      <alignment horizontal="right" vertical="center"/>
      <protection hidden="1"/>
    </xf>
    <xf numFmtId="167" fontId="9" fillId="0" borderId="4" xfId="1" applyNumberFormat="1" applyFont="1" applyFill="1" applyBorder="1" applyAlignment="1" applyProtection="1">
      <alignment horizontal="right" vertical="center"/>
      <protection hidden="1"/>
    </xf>
    <xf numFmtId="167" fontId="9" fillId="0" borderId="2" xfId="1" applyNumberFormat="1" applyFont="1" applyFill="1" applyBorder="1" applyAlignment="1" applyProtection="1">
      <alignment horizontal="right" vertical="center"/>
      <protection hidden="1"/>
    </xf>
    <xf numFmtId="167" fontId="9" fillId="0" borderId="8" xfId="1" applyNumberFormat="1" applyFont="1" applyFill="1" applyBorder="1" applyAlignment="1" applyProtection="1">
      <alignment horizontal="right" vertical="center"/>
      <protection hidden="1"/>
    </xf>
    <xf numFmtId="167" fontId="8" fillId="0" borderId="8" xfId="1" applyNumberFormat="1" applyFont="1" applyFill="1" applyBorder="1" applyAlignment="1" applyProtection="1">
      <alignment horizontal="right" vertical="center"/>
      <protection hidden="1"/>
    </xf>
    <xf numFmtId="0" fontId="10" fillId="0" borderId="0" xfId="1" applyFont="1" applyFill="1" applyAlignment="1">
      <alignment horizontal="right" vertical="top" wrapText="1"/>
    </xf>
    <xf numFmtId="0" fontId="0" fillId="0" borderId="0" xfId="0" applyAlignment="1">
      <alignment wrapText="1"/>
    </xf>
    <xf numFmtId="0" fontId="11" fillId="0" borderId="0" xfId="1" applyNumberFormat="1" applyFont="1" applyFill="1" applyAlignment="1" applyProtection="1">
      <alignment horizontal="right" wrapText="1"/>
      <protection hidden="1"/>
    </xf>
    <xf numFmtId="0" fontId="10" fillId="0" borderId="0" xfId="1" applyNumberFormat="1" applyFont="1" applyFill="1" applyAlignment="1" applyProtection="1">
      <alignment horizontal="right" vertical="top" wrapText="1"/>
      <protection hidden="1"/>
    </xf>
    <xf numFmtId="0" fontId="10" fillId="0" borderId="0" xfId="1" applyNumberFormat="1" applyFont="1" applyFill="1" applyAlignment="1" applyProtection="1">
      <alignment horizontal="right" wrapText="1"/>
      <protection hidden="1"/>
    </xf>
    <xf numFmtId="0" fontId="4" fillId="0" borderId="0" xfId="1" applyFont="1" applyBorder="1" applyAlignment="1">
      <alignment horizontal="center" vertical="center" wrapText="1"/>
    </xf>
    <xf numFmtId="168" fontId="4" fillId="0" borderId="4" xfId="1" applyNumberFormat="1" applyFont="1" applyFill="1" applyBorder="1" applyAlignment="1" applyProtection="1">
      <alignment horizontal="right" vertical="center"/>
      <protection hidden="1"/>
    </xf>
    <xf numFmtId="168" fontId="2" fillId="0" borderId="4" xfId="1" applyNumberFormat="1" applyFont="1" applyFill="1" applyBorder="1" applyAlignment="1" applyProtection="1">
      <alignment horizontal="right" vertical="center"/>
      <protection hidden="1"/>
    </xf>
    <xf numFmtId="168" fontId="2" fillId="0" borderId="2" xfId="1" applyNumberFormat="1" applyFont="1" applyFill="1" applyBorder="1" applyAlignment="1" applyProtection="1">
      <alignment horizontal="right" vertical="center"/>
      <protection hidden="1"/>
    </xf>
    <xf numFmtId="168" fontId="4" fillId="0" borderId="2" xfId="1" applyNumberFormat="1" applyFont="1" applyFill="1" applyBorder="1" applyAlignment="1" applyProtection="1">
      <alignment horizontal="right" vertical="center"/>
      <protection hidden="1"/>
    </xf>
    <xf numFmtId="168" fontId="2" fillId="0" borderId="8" xfId="1" applyNumberFormat="1" applyFont="1" applyFill="1" applyBorder="1" applyAlignment="1" applyProtection="1">
      <alignment horizontal="right" vertical="center"/>
      <protection hidden="1"/>
    </xf>
    <xf numFmtId="168" fontId="4" fillId="0" borderId="8" xfId="1" applyNumberFormat="1" applyFont="1" applyFill="1" applyBorder="1" applyAlignment="1" applyProtection="1">
      <alignment horizontal="right" vertical="center"/>
      <protection hidden="1"/>
    </xf>
    <xf numFmtId="168" fontId="8" fillId="0" borderId="2" xfId="1" applyNumberFormat="1" applyFont="1" applyFill="1" applyBorder="1" applyAlignment="1" applyProtection="1">
      <alignment horizontal="right" vertical="center"/>
      <protection hidden="1"/>
    </xf>
    <xf numFmtId="168" fontId="8" fillId="0" borderId="4" xfId="1" applyNumberFormat="1" applyFont="1" applyFill="1" applyBorder="1" applyAlignment="1" applyProtection="1">
      <alignment horizontal="right" vertical="center"/>
      <protection hidden="1"/>
    </xf>
    <xf numFmtId="168" fontId="9" fillId="0" borderId="4" xfId="1" applyNumberFormat="1" applyFont="1" applyFill="1" applyBorder="1" applyAlignment="1" applyProtection="1">
      <alignment horizontal="right" vertical="center"/>
      <protection hidden="1"/>
    </xf>
    <xf numFmtId="168" fontId="9" fillId="0" borderId="2" xfId="1" applyNumberFormat="1" applyFont="1" applyFill="1" applyBorder="1" applyAlignment="1" applyProtection="1">
      <alignment horizontal="right" vertical="center"/>
      <protection hidden="1"/>
    </xf>
    <xf numFmtId="168" fontId="9" fillId="0" borderId="8" xfId="1" applyNumberFormat="1" applyFont="1" applyFill="1" applyBorder="1" applyAlignment="1" applyProtection="1">
      <alignment horizontal="right" vertical="center"/>
      <protection hidden="1"/>
    </xf>
    <xf numFmtId="168" fontId="8" fillId="0" borderId="8" xfId="1" applyNumberFormat="1" applyFont="1" applyFill="1" applyBorder="1" applyAlignment="1" applyProtection="1">
      <alignment horizontal="right" vertical="center"/>
      <protection hidden="1"/>
    </xf>
    <xf numFmtId="168" fontId="2" fillId="0" borderId="1" xfId="1" applyNumberFormat="1" applyFont="1" applyFill="1" applyBorder="1" applyAlignment="1" applyProtection="1">
      <alignment horizontal="right" vertical="center"/>
      <protection hidden="1"/>
    </xf>
    <xf numFmtId="168" fontId="4" fillId="0" borderId="1" xfId="1" applyNumberFormat="1" applyFont="1" applyFill="1" applyBorder="1" applyAlignment="1" applyProtection="1">
      <alignment horizontal="right"/>
      <protection hidden="1"/>
    </xf>
    <xf numFmtId="0" fontId="2" fillId="0" borderId="5" xfId="1" applyFont="1" applyFill="1" applyBorder="1" applyAlignment="1">
      <alignment horizontal="center" vertical="center"/>
    </xf>
    <xf numFmtId="0" fontId="11" fillId="0" borderId="0" xfId="1" applyFont="1" applyFill="1" applyAlignment="1">
      <alignment horizontal="right" wrapText="1"/>
    </xf>
    <xf numFmtId="0" fontId="4" fillId="4" borderId="1" xfId="1" applyNumberFormat="1" applyFont="1" applyFill="1" applyBorder="1" applyAlignment="1" applyProtection="1">
      <alignment horizontal="left" vertical="top" wrapText="1" shrinkToFit="1"/>
      <protection hidden="1"/>
    </xf>
    <xf numFmtId="0" fontId="2" fillId="0" borderId="1" xfId="1" applyNumberFormat="1" applyFont="1" applyFill="1" applyBorder="1" applyAlignment="1" applyProtection="1">
      <alignment horizontal="left" vertical="top" wrapText="1"/>
      <protection hidden="1"/>
    </xf>
    <xf numFmtId="0" fontId="9" fillId="0" borderId="1" xfId="1" applyNumberFormat="1" applyFont="1" applyFill="1" applyBorder="1" applyAlignment="1" applyProtection="1">
      <alignment horizontal="left" vertical="top" wrapText="1"/>
      <protection hidden="1"/>
    </xf>
    <xf numFmtId="0" fontId="2" fillId="0" borderId="2" xfId="1" applyNumberFormat="1" applyFont="1" applyFill="1" applyBorder="1" applyAlignment="1" applyProtection="1">
      <alignment horizontal="left" vertical="top" wrapText="1"/>
      <protection hidden="1"/>
    </xf>
    <xf numFmtId="0" fontId="2" fillId="0" borderId="8" xfId="1" applyNumberFormat="1" applyFont="1" applyFill="1" applyBorder="1" applyAlignment="1" applyProtection="1">
      <alignment horizontal="left" vertical="top" wrapText="1"/>
      <protection hidden="1"/>
    </xf>
    <xf numFmtId="0" fontId="4" fillId="0" borderId="8" xfId="1" applyNumberFormat="1" applyFont="1" applyFill="1" applyBorder="1" applyAlignment="1" applyProtection="1">
      <alignment horizontal="left" vertical="top" wrapText="1"/>
      <protection hidden="1"/>
    </xf>
    <xf numFmtId="0" fontId="4" fillId="0" borderId="2" xfId="1" applyNumberFormat="1" applyFont="1" applyFill="1" applyBorder="1" applyAlignment="1" applyProtection="1">
      <alignment horizontal="left" vertical="top" wrapText="1"/>
      <protection hidden="1"/>
    </xf>
    <xf numFmtId="0" fontId="8" fillId="0" borderId="2" xfId="1" applyNumberFormat="1" applyFont="1" applyFill="1" applyBorder="1" applyAlignment="1" applyProtection="1">
      <alignment horizontal="left" vertical="top" wrapText="1"/>
      <protection hidden="1"/>
    </xf>
    <xf numFmtId="0" fontId="9" fillId="0" borderId="2" xfId="1" applyNumberFormat="1" applyFont="1" applyFill="1" applyBorder="1" applyAlignment="1" applyProtection="1">
      <alignment horizontal="left" vertical="top" wrapText="1"/>
      <protection hidden="1"/>
    </xf>
    <xf numFmtId="0" fontId="8" fillId="0" borderId="8" xfId="1" applyNumberFormat="1" applyFont="1" applyFill="1" applyBorder="1" applyAlignment="1" applyProtection="1">
      <alignment horizontal="left" vertical="top" wrapText="1"/>
      <protection hidden="1"/>
    </xf>
    <xf numFmtId="0" fontId="8" fillId="0" borderId="4" xfId="1" applyNumberFormat="1" applyFont="1" applyFill="1" applyBorder="1" applyAlignment="1" applyProtection="1">
      <alignment horizontal="left" vertical="top" wrapText="1"/>
      <protection hidden="1"/>
    </xf>
    <xf numFmtId="0" fontId="9" fillId="0" borderId="4" xfId="1" applyNumberFormat="1" applyFont="1" applyFill="1" applyBorder="1" applyAlignment="1" applyProtection="1">
      <alignment horizontal="left" vertical="top"/>
      <protection hidden="1"/>
    </xf>
    <xf numFmtId="0" fontId="9" fillId="0" borderId="4" xfId="1" applyNumberFormat="1" applyFont="1" applyFill="1" applyBorder="1" applyAlignment="1" applyProtection="1">
      <alignment horizontal="left" vertical="top" wrapText="1"/>
      <protection hidden="1"/>
    </xf>
    <xf numFmtId="0" fontId="8" fillId="0" borderId="1" xfId="1" applyNumberFormat="1" applyFont="1" applyFill="1" applyBorder="1" applyAlignment="1" applyProtection="1">
      <alignment horizontal="left" vertical="top" wrapText="1"/>
      <protection hidden="1"/>
    </xf>
    <xf numFmtId="168" fontId="4" fillId="0" borderId="5" xfId="1" applyNumberFormat="1" applyFont="1" applyFill="1" applyBorder="1" applyAlignment="1" applyProtection="1">
      <alignment horizontal="right" vertical="center" wrapText="1"/>
      <protection hidden="1"/>
    </xf>
    <xf numFmtId="168" fontId="2" fillId="0" borderId="5" xfId="1" applyNumberFormat="1" applyFont="1" applyFill="1" applyBorder="1" applyAlignment="1" applyProtection="1">
      <alignment horizontal="right" vertical="center" wrapText="1"/>
      <protection hidden="1"/>
    </xf>
    <xf numFmtId="168" fontId="2" fillId="0" borderId="1" xfId="1" applyNumberFormat="1" applyFont="1" applyFill="1" applyBorder="1" applyAlignment="1" applyProtection="1">
      <alignment horizontal="right" vertical="center" wrapText="1"/>
      <protection hidden="1"/>
    </xf>
    <xf numFmtId="168" fontId="4" fillId="0" borderId="1" xfId="1" applyNumberFormat="1" applyFont="1" applyFill="1" applyBorder="1" applyAlignment="1" applyProtection="1">
      <alignment horizontal="right" vertical="center"/>
      <protection hidden="1"/>
    </xf>
    <xf numFmtId="168" fontId="4" fillId="0" borderId="5" xfId="1" applyNumberFormat="1" applyFont="1" applyFill="1" applyBorder="1" applyAlignment="1" applyProtection="1">
      <alignment horizontal="right" vertical="center"/>
      <protection hidden="1"/>
    </xf>
    <xf numFmtId="168" fontId="2" fillId="0" borderId="5" xfId="1" applyNumberFormat="1" applyFont="1" applyFill="1" applyBorder="1" applyAlignment="1" applyProtection="1">
      <alignment horizontal="right" vertical="center"/>
      <protection hidden="1"/>
    </xf>
    <xf numFmtId="168" fontId="9" fillId="0" borderId="5" xfId="1" applyNumberFormat="1" applyFont="1" applyFill="1" applyBorder="1" applyAlignment="1" applyProtection="1">
      <alignment horizontal="right" vertical="center"/>
      <protection hidden="1"/>
    </xf>
    <xf numFmtId="168" fontId="9" fillId="0" borderId="1" xfId="1" applyNumberFormat="1" applyFont="1" applyFill="1" applyBorder="1" applyAlignment="1" applyProtection="1">
      <alignment horizontal="right" vertical="center"/>
      <protection hidden="1"/>
    </xf>
    <xf numFmtId="168" fontId="2" fillId="0" borderId="9" xfId="1" applyNumberFormat="1" applyFont="1" applyFill="1" applyBorder="1" applyAlignment="1" applyProtection="1">
      <alignment horizontal="right" vertical="center"/>
      <protection hidden="1"/>
    </xf>
    <xf numFmtId="168" fontId="6" fillId="0" borderId="1" xfId="1" applyNumberFormat="1" applyFont="1" applyFill="1" applyBorder="1" applyAlignment="1" applyProtection="1">
      <alignment horizontal="right" vertical="center"/>
      <protection hidden="1"/>
    </xf>
    <xf numFmtId="168" fontId="7" fillId="0" borderId="1" xfId="1" applyNumberFormat="1" applyFont="1" applyFill="1" applyBorder="1" applyAlignment="1" applyProtection="1">
      <alignment horizontal="right" vertical="center"/>
      <protection hidden="1"/>
    </xf>
    <xf numFmtId="168" fontId="8" fillId="0" borderId="1" xfId="1" applyNumberFormat="1" applyFont="1" applyFill="1" applyBorder="1" applyAlignment="1" applyProtection="1">
      <alignment horizontal="right"/>
      <protection hidden="1"/>
    </xf>
    <xf numFmtId="168" fontId="2" fillId="0" borderId="1" xfId="1" applyNumberFormat="1" applyFont="1" applyFill="1" applyBorder="1" applyAlignment="1">
      <alignment horizontal="center" vertical="center" wrapText="1"/>
    </xf>
    <xf numFmtId="168" fontId="4" fillId="0" borderId="3" xfId="1" applyNumberFormat="1" applyFont="1" applyFill="1" applyBorder="1" applyAlignment="1">
      <alignment horizontal="center" vertical="center" wrapText="1"/>
    </xf>
    <xf numFmtId="0" fontId="2" fillId="0" borderId="5" xfId="1" applyNumberFormat="1" applyFont="1" applyFill="1" applyBorder="1" applyAlignment="1" applyProtection="1">
      <alignment horizontal="center" vertical="center" wrapText="1"/>
      <protection hidden="1"/>
    </xf>
    <xf numFmtId="0" fontId="10" fillId="0" borderId="0" xfId="1" applyFont="1" applyFill="1" applyAlignment="1">
      <alignment horizontal="right"/>
    </xf>
    <xf numFmtId="0" fontId="4" fillId="0" borderId="0" xfId="1" applyFont="1" applyFill="1" applyAlignment="1">
      <alignment horizontal="center" vertical="top" wrapText="1"/>
    </xf>
    <xf numFmtId="0" fontId="10" fillId="0" borderId="0" xfId="1" applyFont="1" applyFill="1" applyAlignment="1">
      <alignment horizontal="right" vertical="top" wrapText="1"/>
    </xf>
    <xf numFmtId="168" fontId="11" fillId="0" borderId="0" xfId="1" applyNumberFormat="1" applyFont="1" applyFill="1" applyBorder="1" applyAlignment="1" applyProtection="1">
      <protection hidden="1"/>
    </xf>
    <xf numFmtId="0" fontId="4" fillId="4" borderId="4" xfId="1" applyNumberFormat="1" applyFont="1" applyFill="1" applyBorder="1" applyAlignment="1" applyProtection="1">
      <alignment horizontal="center" vertical="center" wrapText="1"/>
      <protection hidden="1"/>
    </xf>
    <xf numFmtId="0" fontId="1" fillId="0" borderId="0" xfId="1" applyFill="1" applyAlignment="1">
      <alignment vertical="center"/>
    </xf>
    <xf numFmtId="166" fontId="2" fillId="0" borderId="5" xfId="1" applyNumberFormat="1" applyFont="1" applyFill="1" applyBorder="1" applyAlignment="1" applyProtection="1">
      <alignment horizontal="left" vertical="center"/>
      <protection hidden="1"/>
    </xf>
    <xf numFmtId="167" fontId="3" fillId="0" borderId="0" xfId="1" applyNumberFormat="1" applyFont="1" applyFill="1" applyAlignment="1" applyProtection="1">
      <alignment horizontal="left" vertical="center"/>
      <protection hidden="1"/>
    </xf>
    <xf numFmtId="0" fontId="1" fillId="0" borderId="0" xfId="1" applyFill="1" applyAlignment="1">
      <alignment horizontal="left" vertical="center"/>
    </xf>
    <xf numFmtId="0" fontId="4" fillId="0" borderId="0" xfId="1" applyNumberFormat="1" applyFont="1" applyFill="1" applyBorder="1" applyAlignment="1" applyProtection="1">
      <alignment vertical="center"/>
      <protection hidden="1"/>
    </xf>
    <xf numFmtId="0" fontId="11" fillId="0" borderId="0" xfId="1" applyNumberFormat="1" applyFont="1" applyFill="1" applyBorder="1" applyAlignment="1" applyProtection="1">
      <alignment vertical="center"/>
      <protection hidden="1"/>
    </xf>
    <xf numFmtId="0" fontId="1" fillId="0" borderId="0" xfId="1" applyFill="1" applyAlignment="1" applyProtection="1">
      <alignment vertical="center"/>
      <protection hidden="1"/>
    </xf>
    <xf numFmtId="168" fontId="11" fillId="0" borderId="0" xfId="1" applyNumberFormat="1" applyFont="1" applyFill="1" applyBorder="1" applyAlignment="1" applyProtection="1">
      <alignment vertical="center"/>
      <protection hidden="1"/>
    </xf>
    <xf numFmtId="0" fontId="2" fillId="3" borderId="1" xfId="1" applyNumberFormat="1" applyFont="1" applyFill="1" applyBorder="1" applyAlignment="1" applyProtection="1">
      <alignment horizontal="left" vertical="top" wrapText="1"/>
      <protection hidden="1"/>
    </xf>
    <xf numFmtId="0" fontId="0" fillId="0" borderId="0" xfId="0" applyFill="1" applyAlignment="1">
      <alignment horizontal="right" vertical="top" wrapText="1"/>
    </xf>
    <xf numFmtId="0" fontId="0" fillId="0" borderId="0" xfId="0" applyFill="1" applyAlignment="1">
      <alignment horizontal="center" vertical="top" wrapText="1"/>
    </xf>
    <xf numFmtId="0" fontId="4" fillId="4" borderId="4" xfId="1" applyNumberFormat="1" applyFont="1" applyFill="1" applyBorder="1" applyAlignment="1" applyProtection="1">
      <alignment horizontal="left" vertical="top" wrapText="1"/>
      <protection hidden="1"/>
    </xf>
    <xf numFmtId="0" fontId="2" fillId="4" borderId="4" xfId="1" applyNumberFormat="1" applyFont="1" applyFill="1" applyBorder="1" applyAlignment="1" applyProtection="1">
      <alignment horizontal="left" vertical="top" wrapText="1"/>
      <protection hidden="1"/>
    </xf>
    <xf numFmtId="0" fontId="10" fillId="0" borderId="0" xfId="1" applyFont="1" applyFill="1" applyAlignment="1">
      <alignment horizontal="right"/>
    </xf>
    <xf numFmtId="0" fontId="10" fillId="0" borderId="0" xfId="1" applyFont="1" applyFill="1" applyAlignment="1">
      <alignment horizontal="right" vertical="top" wrapText="1"/>
    </xf>
    <xf numFmtId="0" fontId="0" fillId="0" borderId="0" xfId="0" applyFill="1" applyAlignment="1">
      <alignment horizontal="right" vertical="top" wrapText="1"/>
    </xf>
    <xf numFmtId="168" fontId="2" fillId="5" borderId="2" xfId="1" applyNumberFormat="1" applyFont="1" applyFill="1" applyBorder="1" applyAlignment="1" applyProtection="1">
      <alignment horizontal="right" vertical="center"/>
      <protection hidden="1"/>
    </xf>
    <xf numFmtId="167" fontId="2" fillId="5" borderId="2" xfId="1" applyNumberFormat="1" applyFont="1" applyFill="1" applyBorder="1" applyAlignment="1" applyProtection="1">
      <alignment horizontal="right" vertical="center"/>
      <protection hidden="1"/>
    </xf>
    <xf numFmtId="168" fontId="2" fillId="5" borderId="4" xfId="1" applyNumberFormat="1" applyFont="1" applyFill="1" applyBorder="1" applyAlignment="1" applyProtection="1">
      <alignment horizontal="right" vertical="center"/>
      <protection hidden="1"/>
    </xf>
    <xf numFmtId="167" fontId="2" fillId="5" borderId="4" xfId="1" applyNumberFormat="1" applyFont="1" applyFill="1" applyBorder="1" applyAlignment="1" applyProtection="1">
      <alignment horizontal="right" vertical="center"/>
      <protection hidden="1"/>
    </xf>
    <xf numFmtId="168" fontId="9" fillId="5" borderId="2" xfId="1" applyNumberFormat="1" applyFont="1" applyFill="1" applyBorder="1" applyAlignment="1" applyProtection="1">
      <alignment horizontal="right" vertical="center"/>
      <protection hidden="1"/>
    </xf>
    <xf numFmtId="167" fontId="9" fillId="5" borderId="2" xfId="1" applyNumberFormat="1" applyFont="1" applyFill="1" applyBorder="1" applyAlignment="1" applyProtection="1">
      <alignment horizontal="right" vertical="center"/>
      <protection hidden="1"/>
    </xf>
    <xf numFmtId="168" fontId="2" fillId="5" borderId="1" xfId="1" applyNumberFormat="1" applyFont="1" applyFill="1" applyBorder="1" applyAlignment="1" applyProtection="1">
      <alignment horizontal="right" vertical="center"/>
      <protection hidden="1"/>
    </xf>
    <xf numFmtId="167" fontId="2" fillId="5" borderId="1" xfId="1" applyNumberFormat="1" applyFont="1" applyFill="1" applyBorder="1" applyAlignment="1" applyProtection="1">
      <alignment horizontal="right" vertical="center"/>
      <protection hidden="1"/>
    </xf>
    <xf numFmtId="0" fontId="19" fillId="0" borderId="0" xfId="2" quotePrefix="1" applyFont="1" applyFill="1" applyAlignment="1">
      <alignment wrapText="1"/>
    </xf>
    <xf numFmtId="49" fontId="19" fillId="0" borderId="0" xfId="2" quotePrefix="1" applyNumberFormat="1" applyFont="1" applyFill="1" applyAlignment="1">
      <alignment wrapText="1"/>
    </xf>
    <xf numFmtId="0" fontId="19" fillId="3" borderId="0" xfId="2" quotePrefix="1" applyFont="1" applyFill="1" applyAlignment="1">
      <alignment wrapText="1"/>
    </xf>
    <xf numFmtId="168" fontId="13" fillId="3" borderId="0" xfId="2" applyNumberFormat="1" applyFont="1" applyFill="1" applyBorder="1" applyAlignment="1">
      <alignment horizontal="right" vertical="top"/>
    </xf>
    <xf numFmtId="0" fontId="19" fillId="0" borderId="0" xfId="2" applyFont="1" applyFill="1" applyBorder="1" applyAlignment="1">
      <alignment wrapText="1"/>
    </xf>
    <xf numFmtId="0" fontId="19" fillId="0" borderId="0" xfId="2" applyFont="1" applyFill="1" applyAlignment="1">
      <alignment wrapText="1"/>
    </xf>
    <xf numFmtId="0" fontId="19" fillId="6" borderId="0" xfId="2" quotePrefix="1" applyFont="1" applyFill="1" applyAlignment="1">
      <alignment wrapText="1"/>
    </xf>
    <xf numFmtId="168" fontId="10" fillId="6" borderId="0" xfId="2" applyNumberFormat="1" applyFont="1" applyFill="1" applyBorder="1" applyAlignment="1">
      <alignment horizontal="right" vertical="top"/>
    </xf>
    <xf numFmtId="0" fontId="10" fillId="0" borderId="0" xfId="2" applyFont="1" applyFill="1" applyAlignment="1">
      <alignment horizontal="right" wrapText="1"/>
    </xf>
    <xf numFmtId="0" fontId="10" fillId="0" borderId="1" xfId="2" applyNumberFormat="1" applyFont="1" applyFill="1" applyBorder="1" applyAlignment="1">
      <alignment horizontal="center" vertical="center" textRotation="90" wrapText="1"/>
    </xf>
    <xf numFmtId="0" fontId="19" fillId="0" borderId="1" xfId="2" quotePrefix="1" applyFont="1" applyFill="1" applyBorder="1" applyAlignment="1">
      <alignment wrapText="1"/>
    </xf>
    <xf numFmtId="0" fontId="10" fillId="0" borderId="5" xfId="2" applyNumberFormat="1" applyFont="1" applyFill="1" applyBorder="1" applyAlignment="1">
      <alignment horizontal="center" vertical="center" wrapText="1"/>
    </xf>
    <xf numFmtId="0" fontId="10" fillId="0" borderId="1" xfId="2" applyNumberFormat="1" applyFont="1" applyFill="1" applyBorder="1" applyAlignment="1">
      <alignment horizontal="center" vertical="center" wrapText="1"/>
    </xf>
    <xf numFmtId="49" fontId="10" fillId="0" borderId="1" xfId="2" applyNumberFormat="1" applyFont="1" applyFill="1" applyBorder="1" applyAlignment="1">
      <alignment horizontal="left" vertical="top"/>
    </xf>
    <xf numFmtId="49" fontId="10" fillId="0" borderId="1" xfId="2" applyNumberFormat="1" applyFont="1" applyFill="1" applyBorder="1" applyAlignment="1">
      <alignment horizontal="center" vertical="top"/>
    </xf>
    <xf numFmtId="0" fontId="13" fillId="0" borderId="1" xfId="2" applyNumberFormat="1" applyFont="1" applyFill="1" applyBorder="1" applyAlignment="1">
      <alignment vertical="top" wrapText="1"/>
    </xf>
    <xf numFmtId="168" fontId="13" fillId="0" borderId="1" xfId="2" applyNumberFormat="1" applyFont="1" applyFill="1" applyBorder="1" applyAlignment="1">
      <alignment vertical="top"/>
    </xf>
    <xf numFmtId="49" fontId="10" fillId="0" borderId="0" xfId="2" applyNumberFormat="1" applyFont="1" applyFill="1" applyBorder="1" applyAlignment="1">
      <alignment horizontal="center" vertical="top"/>
    </xf>
    <xf numFmtId="0" fontId="10" fillId="0" borderId="0" xfId="2" applyNumberFormat="1" applyFont="1" applyFill="1" applyBorder="1" applyAlignment="1">
      <alignment vertical="top" wrapText="1"/>
    </xf>
    <xf numFmtId="168" fontId="10" fillId="0" borderId="0" xfId="2" applyNumberFormat="1" applyFont="1" applyFill="1" applyBorder="1" applyAlignment="1">
      <alignment vertical="top"/>
    </xf>
    <xf numFmtId="0" fontId="18" fillId="0" borderId="0" xfId="2" applyFill="1" applyBorder="1"/>
    <xf numFmtId="0" fontId="18" fillId="0" borderId="0" xfId="2" applyFill="1"/>
    <xf numFmtId="0" fontId="10" fillId="0" borderId="1" xfId="2" applyNumberFormat="1" applyFont="1" applyFill="1" applyBorder="1" applyAlignment="1">
      <alignment vertical="top" wrapText="1"/>
    </xf>
    <xf numFmtId="168" fontId="10" fillId="0" borderId="1" xfId="2" applyNumberFormat="1" applyFont="1" applyFill="1" applyBorder="1" applyAlignment="1">
      <alignment vertical="top"/>
    </xf>
    <xf numFmtId="49" fontId="10" fillId="3" borderId="1" xfId="2" applyNumberFormat="1" applyFont="1" applyFill="1" applyBorder="1" applyAlignment="1">
      <alignment horizontal="center" vertical="top"/>
    </xf>
    <xf numFmtId="0" fontId="20" fillId="3" borderId="1" xfId="2" applyNumberFormat="1" applyFont="1" applyFill="1" applyBorder="1" applyAlignment="1">
      <alignment vertical="top" wrapText="1"/>
    </xf>
    <xf numFmtId="168" fontId="20" fillId="3" borderId="1" xfId="2" applyNumberFormat="1" applyFont="1" applyFill="1" applyBorder="1" applyAlignment="1">
      <alignment vertical="top"/>
    </xf>
    <xf numFmtId="0" fontId="10" fillId="3" borderId="1" xfId="2" applyNumberFormat="1" applyFont="1" applyFill="1" applyBorder="1" applyAlignment="1">
      <alignment vertical="top" wrapText="1"/>
    </xf>
    <xf numFmtId="0" fontId="20" fillId="0" borderId="1" xfId="2" applyNumberFormat="1" applyFont="1" applyFill="1" applyBorder="1" applyAlignment="1">
      <alignment vertical="top" wrapText="1"/>
    </xf>
    <xf numFmtId="168" fontId="20" fillId="0" borderId="1" xfId="2" applyNumberFormat="1" applyFont="1" applyFill="1" applyBorder="1" applyAlignment="1">
      <alignment vertical="top"/>
    </xf>
    <xf numFmtId="49" fontId="10" fillId="6" borderId="1" xfId="2" applyNumberFormat="1" applyFont="1" applyFill="1" applyBorder="1" applyAlignment="1">
      <alignment horizontal="center" vertical="top"/>
    </xf>
    <xf numFmtId="168" fontId="10" fillId="0" borderId="2" xfId="2" applyNumberFormat="1" applyFont="1" applyFill="1" applyBorder="1" applyAlignment="1">
      <alignment vertical="top"/>
    </xf>
    <xf numFmtId="49" fontId="10" fillId="0" borderId="0" xfId="2" applyNumberFormat="1" applyFont="1" applyFill="1" applyBorder="1" applyAlignment="1">
      <alignment horizontal="left" vertical="top"/>
    </xf>
    <xf numFmtId="49" fontId="18" fillId="0" borderId="0" xfId="2" applyNumberFormat="1" applyFill="1"/>
    <xf numFmtId="0" fontId="4" fillId="3" borderId="1" xfId="1" applyNumberFormat="1" applyFont="1" applyFill="1" applyBorder="1" applyAlignment="1" applyProtection="1">
      <alignment horizontal="left" vertical="top" wrapText="1"/>
      <protection hidden="1"/>
    </xf>
    <xf numFmtId="0" fontId="15" fillId="0" borderId="0" xfId="1" applyFont="1" applyFill="1" applyAlignment="1">
      <alignment vertical="center"/>
    </xf>
    <xf numFmtId="0" fontId="1" fillId="0" borderId="0" xfId="1" applyFont="1" applyFill="1" applyAlignment="1">
      <alignment vertical="center"/>
    </xf>
    <xf numFmtId="0" fontId="2" fillId="3" borderId="1" xfId="1" applyNumberFormat="1" applyFont="1" applyFill="1" applyBorder="1" applyAlignment="1" applyProtection="1">
      <alignment horizontal="left" vertical="center" wrapText="1"/>
      <protection hidden="1"/>
    </xf>
    <xf numFmtId="0" fontId="1" fillId="0" borderId="0" xfId="1" applyFont="1" applyFill="1"/>
    <xf numFmtId="168" fontId="10" fillId="4" borderId="1" xfId="2" applyNumberFormat="1" applyFont="1" applyFill="1" applyBorder="1" applyAlignment="1">
      <alignment vertical="top"/>
    </xf>
    <xf numFmtId="168" fontId="13" fillId="6" borderId="1" xfId="2" applyNumberFormat="1" applyFont="1" applyFill="1" applyBorder="1" applyAlignment="1">
      <alignment vertical="top"/>
    </xf>
    <xf numFmtId="168" fontId="4" fillId="5" borderId="1" xfId="1" applyNumberFormat="1" applyFont="1" applyFill="1" applyBorder="1" applyAlignment="1" applyProtection="1">
      <alignment horizontal="right" vertical="center"/>
      <protection hidden="1"/>
    </xf>
    <xf numFmtId="0" fontId="1" fillId="0" borderId="0" xfId="1" applyFill="1"/>
    <xf numFmtId="167" fontId="3" fillId="0" borderId="0" xfId="1" applyNumberFormat="1" applyFont="1" applyFill="1" applyAlignment="1" applyProtection="1">
      <alignment horizontal="right" vertical="center"/>
      <protection hidden="1"/>
    </xf>
    <xf numFmtId="0" fontId="2" fillId="0" borderId="4" xfId="1" applyNumberFormat="1" applyFont="1" applyFill="1" applyBorder="1" applyAlignment="1" applyProtection="1">
      <alignment horizontal="left" vertical="center" wrapText="1"/>
      <protection hidden="1"/>
    </xf>
    <xf numFmtId="164" fontId="2" fillId="0" borderId="4" xfId="1" applyNumberFormat="1" applyFont="1" applyFill="1" applyBorder="1" applyAlignment="1" applyProtection="1">
      <alignment horizontal="center" vertical="center"/>
      <protection hidden="1"/>
    </xf>
    <xf numFmtId="164" fontId="2" fillId="0" borderId="5" xfId="1" applyNumberFormat="1" applyFont="1" applyFill="1" applyBorder="1" applyAlignment="1" applyProtection="1">
      <alignment horizontal="center" vertical="center"/>
      <protection hidden="1"/>
    </xf>
    <xf numFmtId="165" fontId="2" fillId="0" borderId="6" xfId="1" applyNumberFormat="1" applyFont="1" applyFill="1" applyBorder="1" applyAlignment="1" applyProtection="1">
      <alignment horizontal="center" vertical="center" wrapText="1"/>
      <protection hidden="1"/>
    </xf>
    <xf numFmtId="164" fontId="4" fillId="0" borderId="1" xfId="1" applyNumberFormat="1" applyFont="1" applyFill="1" applyBorder="1" applyAlignment="1" applyProtection="1">
      <alignment horizontal="center" vertical="center"/>
      <protection hidden="1"/>
    </xf>
    <xf numFmtId="166" fontId="4" fillId="0" borderId="1" xfId="1" applyNumberFormat="1" applyFont="1" applyFill="1" applyBorder="1" applyAlignment="1" applyProtection="1">
      <alignment horizontal="center" vertical="center"/>
      <protection hidden="1"/>
    </xf>
    <xf numFmtId="167" fontId="4" fillId="0" borderId="1" xfId="1" applyNumberFormat="1" applyFont="1" applyFill="1" applyBorder="1" applyAlignment="1" applyProtection="1">
      <alignment horizontal="right" vertical="center"/>
      <protection hidden="1"/>
    </xf>
    <xf numFmtId="164" fontId="2" fillId="0" borderId="1" xfId="1" applyNumberFormat="1" applyFont="1" applyFill="1" applyBorder="1" applyAlignment="1" applyProtection="1">
      <alignment horizontal="center" vertical="center"/>
      <protection hidden="1"/>
    </xf>
    <xf numFmtId="166" fontId="2" fillId="0" borderId="1" xfId="1" applyNumberFormat="1" applyFont="1" applyFill="1" applyBorder="1" applyAlignment="1" applyProtection="1">
      <alignment horizontal="center" vertical="center"/>
      <protection hidden="1"/>
    </xf>
    <xf numFmtId="167" fontId="2" fillId="0" borderId="1" xfId="1" applyNumberFormat="1" applyFont="1" applyFill="1" applyBorder="1" applyAlignment="1" applyProtection="1">
      <alignment horizontal="right" vertical="center"/>
      <protection hidden="1"/>
    </xf>
    <xf numFmtId="0" fontId="2" fillId="0" borderId="1" xfId="1" applyNumberFormat="1" applyFont="1" applyFill="1" applyBorder="1" applyAlignment="1" applyProtection="1">
      <alignment horizontal="left" vertical="center" wrapText="1"/>
      <protection hidden="1"/>
    </xf>
    <xf numFmtId="165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" xfId="1" applyNumberFormat="1" applyFont="1" applyFill="1" applyBorder="1" applyAlignment="1" applyProtection="1">
      <alignment horizontal="left" vertical="center" wrapText="1"/>
      <protection hidden="1"/>
    </xf>
    <xf numFmtId="165" fontId="4" fillId="0" borderId="1" xfId="1" applyNumberFormat="1" applyFont="1" applyFill="1" applyBorder="1" applyAlignment="1" applyProtection="1">
      <alignment horizontal="center" vertical="center" wrapText="1"/>
      <protection hidden="1"/>
    </xf>
    <xf numFmtId="167" fontId="14" fillId="0" borderId="0" xfId="1" applyNumberFormat="1" applyFont="1" applyFill="1" applyAlignment="1" applyProtection="1">
      <alignment horizontal="right" vertical="center"/>
      <protection hidden="1"/>
    </xf>
    <xf numFmtId="0" fontId="15" fillId="0" borderId="0" xfId="1" applyFont="1" applyFill="1"/>
    <xf numFmtId="0" fontId="4" fillId="0" borderId="1" xfId="1" applyNumberFormat="1" applyFont="1" applyFill="1" applyBorder="1" applyAlignment="1" applyProtection="1">
      <alignment horizontal="left" vertical="top" wrapText="1"/>
      <protection hidden="1"/>
    </xf>
    <xf numFmtId="0" fontId="2" fillId="7" borderId="1" xfId="1" applyNumberFormat="1" applyFont="1" applyFill="1" applyBorder="1" applyAlignment="1" applyProtection="1">
      <alignment horizontal="left" vertical="center" wrapText="1"/>
      <protection locked="0"/>
    </xf>
    <xf numFmtId="0" fontId="2" fillId="0" borderId="1" xfId="1" applyNumberFormat="1" applyFont="1" applyFill="1" applyBorder="1" applyAlignment="1" applyProtection="1">
      <alignment horizontal="left" vertical="top" wrapText="1"/>
      <protection hidden="1"/>
    </xf>
    <xf numFmtId="0" fontId="13" fillId="0" borderId="2" xfId="2" applyNumberFormat="1" applyFont="1" applyFill="1" applyBorder="1" applyAlignment="1">
      <alignment horizontal="left" vertical="top" wrapText="1"/>
    </xf>
    <xf numFmtId="0" fontId="13" fillId="0" borderId="7" xfId="2" applyNumberFormat="1" applyFont="1" applyFill="1" applyBorder="1" applyAlignment="1">
      <alignment horizontal="left" vertical="top" wrapText="1"/>
    </xf>
    <xf numFmtId="0" fontId="13" fillId="0" borderId="3" xfId="2" applyNumberFormat="1" applyFont="1" applyFill="1" applyBorder="1" applyAlignment="1">
      <alignment horizontal="left" vertical="top" wrapText="1"/>
    </xf>
    <xf numFmtId="168" fontId="10" fillId="3" borderId="0" xfId="2" applyNumberFormat="1" applyFont="1" applyFill="1" applyBorder="1" applyAlignment="1">
      <alignment horizontal="right" vertical="top"/>
    </xf>
    <xf numFmtId="0" fontId="13" fillId="0" borderId="0" xfId="2" quotePrefix="1" applyFont="1" applyFill="1" applyAlignment="1">
      <alignment horizontal="center" wrapText="1"/>
    </xf>
    <xf numFmtId="0" fontId="10" fillId="0" borderId="1" xfId="2" applyNumberFormat="1" applyFont="1" applyFill="1" applyBorder="1" applyAlignment="1">
      <alignment horizontal="center" vertical="center" textRotation="90" wrapText="1"/>
    </xf>
    <xf numFmtId="49" fontId="10" fillId="0" borderId="2" xfId="2" applyNumberFormat="1" applyFont="1" applyFill="1" applyBorder="1" applyAlignment="1">
      <alignment horizontal="center" vertical="center" wrapText="1"/>
    </xf>
    <xf numFmtId="49" fontId="10" fillId="0" borderId="7" xfId="2" quotePrefix="1" applyNumberFormat="1" applyFont="1" applyFill="1" applyBorder="1" applyAlignment="1">
      <alignment horizontal="center" vertical="center" wrapText="1"/>
    </xf>
    <xf numFmtId="49" fontId="10" fillId="0" borderId="3" xfId="2" quotePrefix="1" applyNumberFormat="1" applyFont="1" applyFill="1" applyBorder="1" applyAlignment="1">
      <alignment horizontal="center" vertical="center" wrapText="1"/>
    </xf>
    <xf numFmtId="0" fontId="10" fillId="0" borderId="1" xfId="2" applyNumberFormat="1" applyFont="1" applyFill="1" applyBorder="1" applyAlignment="1">
      <alignment horizontal="center" vertical="center" wrapText="1"/>
    </xf>
    <xf numFmtId="0" fontId="10" fillId="0" borderId="1" xfId="2" quotePrefix="1" applyNumberFormat="1" applyFont="1" applyFill="1" applyBorder="1" applyAlignment="1">
      <alignment horizontal="center" vertical="center" wrapText="1"/>
    </xf>
    <xf numFmtId="0" fontId="10" fillId="0" borderId="0" xfId="1" applyFont="1" applyFill="1" applyAlignment="1">
      <alignment horizontal="right"/>
    </xf>
    <xf numFmtId="0" fontId="11" fillId="0" borderId="0" xfId="1" applyFont="1" applyFill="1" applyAlignment="1">
      <alignment horizontal="right"/>
    </xf>
    <xf numFmtId="0" fontId="10" fillId="6" borderId="0" xfId="1" applyFont="1" applyFill="1" applyAlignment="1">
      <alignment horizontal="right"/>
    </xf>
    <xf numFmtId="0" fontId="11" fillId="6" borderId="0" xfId="1" applyFont="1" applyFill="1" applyAlignment="1">
      <alignment horizontal="right"/>
    </xf>
    <xf numFmtId="0" fontId="4" fillId="0" borderId="0" xfId="1" applyFont="1" applyFill="1" applyAlignment="1">
      <alignment horizontal="center" vertical="top" wrapText="1"/>
    </xf>
    <xf numFmtId="0" fontId="10" fillId="0" borderId="0" xfId="1" applyFont="1" applyFill="1" applyAlignment="1">
      <alignment horizontal="right" vertical="top" wrapText="1"/>
    </xf>
    <xf numFmtId="0" fontId="0" fillId="0" borderId="0" xfId="0" applyFill="1" applyAlignment="1">
      <alignment horizontal="right" vertical="top" wrapText="1"/>
    </xf>
    <xf numFmtId="0" fontId="2" fillId="0" borderId="2" xfId="1" applyNumberFormat="1" applyFont="1" applyFill="1" applyBorder="1" applyAlignment="1" applyProtection="1">
      <alignment horizontal="center" vertical="center" wrapText="1"/>
      <protection hidden="1"/>
    </xf>
    <xf numFmtId="0" fontId="0" fillId="0" borderId="7" xfId="0" applyFill="1" applyBorder="1" applyAlignment="1">
      <alignment horizontal="center" vertical="center" wrapText="1"/>
    </xf>
    <xf numFmtId="0" fontId="2" fillId="0" borderId="5" xfId="1" applyNumberFormat="1" applyFont="1" applyFill="1" applyBorder="1" applyAlignment="1" applyProtection="1">
      <alignment horizontal="center" vertical="center" wrapText="1"/>
      <protection hidden="1"/>
    </xf>
    <xf numFmtId="0" fontId="0" fillId="0" borderId="11" xfId="0" applyFill="1" applyBorder="1" applyAlignment="1">
      <alignment horizontal="center" vertical="center" wrapText="1"/>
    </xf>
    <xf numFmtId="0" fontId="10" fillId="4" borderId="0" xfId="1" applyFont="1" applyFill="1" applyAlignment="1">
      <alignment horizontal="right"/>
    </xf>
    <xf numFmtId="0" fontId="11" fillId="4" borderId="0" xfId="1" applyFont="1" applyFill="1" applyAlignment="1">
      <alignment horizontal="right"/>
    </xf>
    <xf numFmtId="0" fontId="0" fillId="0" borderId="0" xfId="0" applyAlignment="1">
      <alignment horizontal="center" vertical="top" wrapText="1"/>
    </xf>
    <xf numFmtId="0" fontId="2" fillId="0" borderId="2" xfId="1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right" vertical="top" wrapText="1"/>
    </xf>
    <xf numFmtId="0" fontId="2" fillId="0" borderId="5" xfId="1" applyFont="1" applyFill="1" applyBorder="1" applyAlignment="1">
      <alignment horizontal="center" vertical="center"/>
    </xf>
    <xf numFmtId="0" fontId="17" fillId="0" borderId="11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10" fillId="6" borderId="0" xfId="1" applyNumberFormat="1" applyFont="1" applyFill="1" applyAlignment="1">
      <alignment horizontal="right"/>
    </xf>
    <xf numFmtId="0" fontId="11" fillId="6" borderId="0" xfId="1" applyNumberFormat="1" applyFont="1" applyFill="1" applyAlignment="1">
      <alignment horizontal="right"/>
    </xf>
    <xf numFmtId="0" fontId="8" fillId="0" borderId="2" xfId="1" applyNumberFormat="1" applyFont="1" applyFill="1" applyBorder="1" applyAlignment="1" applyProtection="1">
      <alignment vertical="center"/>
      <protection hidden="1"/>
    </xf>
    <xf numFmtId="0" fontId="0" fillId="0" borderId="7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11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10" fillId="0" borderId="0" xfId="1" applyNumberFormat="1" applyFont="1" applyFill="1" applyAlignment="1" applyProtection="1">
      <alignment horizontal="right" wrapText="1"/>
      <protection hidden="1"/>
    </xf>
    <xf numFmtId="0" fontId="0" fillId="0" borderId="0" xfId="0" applyAlignment="1">
      <alignment horizontal="right" wrapText="1"/>
    </xf>
    <xf numFmtId="0" fontId="4" fillId="0" borderId="2" xfId="1" applyFont="1" applyFill="1" applyBorder="1" applyAlignment="1">
      <alignment horizontal="left" vertical="center" wrapText="1"/>
    </xf>
    <xf numFmtId="0" fontId="4" fillId="0" borderId="3" xfId="1" applyFont="1" applyFill="1" applyBorder="1" applyAlignment="1">
      <alignment horizontal="left" vertical="center" wrapText="1"/>
    </xf>
    <xf numFmtId="0" fontId="10" fillId="0" borderId="0" xfId="1" applyFont="1" applyFill="1" applyAlignment="1">
      <alignment horizontal="right" vertical="center" wrapText="1"/>
    </xf>
    <xf numFmtId="0" fontId="4" fillId="0" borderId="0" xfId="1" applyFont="1" applyBorder="1" applyAlignment="1">
      <alignment horizontal="center" vertical="center" wrapText="1"/>
    </xf>
    <xf numFmtId="49" fontId="2" fillId="0" borderId="5" xfId="1" applyNumberFormat="1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64"/>
  <sheetViews>
    <sheetView tabSelected="1" view="pageBreakPreview" zoomScaleNormal="100" zoomScaleSheetLayoutView="100" workbookViewId="0">
      <pane xSplit="10" ySplit="11" topLeftCell="K15" activePane="bottomRight" state="frozen"/>
      <selection activeCell="B5" sqref="B5"/>
      <selection pane="topRight" activeCell="N5" sqref="N5"/>
      <selection pane="bottomLeft" activeCell="B15" sqref="B15"/>
      <selection pane="bottomRight" activeCell="K63" sqref="K63"/>
    </sheetView>
  </sheetViews>
  <sheetFormatPr defaultRowHeight="12.75" x14ac:dyDescent="0.2"/>
  <cols>
    <col min="1" max="1" width="3.85546875" style="269" customWidth="1"/>
    <col min="2" max="2" width="4.42578125" style="281" customWidth="1"/>
    <col min="3" max="3" width="2.5703125" style="281" customWidth="1"/>
    <col min="4" max="4" width="3.5703125" style="281" customWidth="1"/>
    <col min="5" max="5" width="3" style="281" customWidth="1"/>
    <col min="6" max="6" width="4.28515625" style="281" customWidth="1"/>
    <col min="7" max="7" width="4.140625" style="281" customWidth="1"/>
    <col min="8" max="8" width="5.140625" style="281" customWidth="1"/>
    <col min="9" max="9" width="5.7109375" style="281" customWidth="1"/>
    <col min="10" max="10" width="51.85546875" style="281" customWidth="1"/>
    <col min="11" max="13" width="12.5703125" style="269" customWidth="1"/>
    <col min="14" max="14" width="3.5703125" style="268" bestFit="1" customWidth="1"/>
    <col min="15" max="15" width="1.85546875" style="268" bestFit="1" customWidth="1"/>
    <col min="16" max="17" width="2.7109375" style="268" bestFit="1" customWidth="1"/>
    <col min="18" max="18" width="3.5703125" style="268" bestFit="1" customWidth="1"/>
    <col min="19" max="19" width="2.7109375" style="268" bestFit="1" customWidth="1"/>
    <col min="20" max="20" width="4.42578125" style="268" bestFit="1" customWidth="1"/>
    <col min="21" max="25" width="9.140625" style="268"/>
    <col min="26" max="37" width="2" style="268" bestFit="1" customWidth="1"/>
    <col min="38" max="256" width="9.140625" style="269"/>
    <col min="257" max="257" width="3.85546875" style="269" customWidth="1"/>
    <col min="258" max="258" width="4.42578125" style="269" customWidth="1"/>
    <col min="259" max="259" width="2.5703125" style="269" customWidth="1"/>
    <col min="260" max="260" width="3.5703125" style="269" customWidth="1"/>
    <col min="261" max="261" width="3" style="269" customWidth="1"/>
    <col min="262" max="262" width="4.28515625" style="269" customWidth="1"/>
    <col min="263" max="263" width="4.140625" style="269" customWidth="1"/>
    <col min="264" max="264" width="5.140625" style="269" customWidth="1"/>
    <col min="265" max="265" width="5.7109375" style="269" customWidth="1"/>
    <col min="266" max="266" width="51.85546875" style="269" customWidth="1"/>
    <col min="267" max="269" width="12.5703125" style="269" customWidth="1"/>
    <col min="270" max="270" width="3.5703125" style="269" bestFit="1" customWidth="1"/>
    <col min="271" max="271" width="1.85546875" style="269" bestFit="1" customWidth="1"/>
    <col min="272" max="273" width="2.7109375" style="269" bestFit="1" customWidth="1"/>
    <col min="274" max="274" width="3.5703125" style="269" bestFit="1" customWidth="1"/>
    <col min="275" max="275" width="2.7109375" style="269" bestFit="1" customWidth="1"/>
    <col min="276" max="276" width="4.42578125" style="269" bestFit="1" customWidth="1"/>
    <col min="277" max="281" width="9.140625" style="269"/>
    <col min="282" max="293" width="2" style="269" bestFit="1" customWidth="1"/>
    <col min="294" max="512" width="9.140625" style="269"/>
    <col min="513" max="513" width="3.85546875" style="269" customWidth="1"/>
    <col min="514" max="514" width="4.42578125" style="269" customWidth="1"/>
    <col min="515" max="515" width="2.5703125" style="269" customWidth="1"/>
    <col min="516" max="516" width="3.5703125" style="269" customWidth="1"/>
    <col min="517" max="517" width="3" style="269" customWidth="1"/>
    <col min="518" max="518" width="4.28515625" style="269" customWidth="1"/>
    <col min="519" max="519" width="4.140625" style="269" customWidth="1"/>
    <col min="520" max="520" width="5.140625" style="269" customWidth="1"/>
    <col min="521" max="521" width="5.7109375" style="269" customWidth="1"/>
    <col min="522" max="522" width="51.85546875" style="269" customWidth="1"/>
    <col min="523" max="525" width="12.5703125" style="269" customWidth="1"/>
    <col min="526" max="526" width="3.5703125" style="269" bestFit="1" customWidth="1"/>
    <col min="527" max="527" width="1.85546875" style="269" bestFit="1" customWidth="1"/>
    <col min="528" max="529" width="2.7109375" style="269" bestFit="1" customWidth="1"/>
    <col min="530" max="530" width="3.5703125" style="269" bestFit="1" customWidth="1"/>
    <col min="531" max="531" width="2.7109375" style="269" bestFit="1" customWidth="1"/>
    <col min="532" max="532" width="4.42578125" style="269" bestFit="1" customWidth="1"/>
    <col min="533" max="537" width="9.140625" style="269"/>
    <col min="538" max="549" width="2" style="269" bestFit="1" customWidth="1"/>
    <col min="550" max="768" width="9.140625" style="269"/>
    <col min="769" max="769" width="3.85546875" style="269" customWidth="1"/>
    <col min="770" max="770" width="4.42578125" style="269" customWidth="1"/>
    <col min="771" max="771" width="2.5703125" style="269" customWidth="1"/>
    <col min="772" max="772" width="3.5703125" style="269" customWidth="1"/>
    <col min="773" max="773" width="3" style="269" customWidth="1"/>
    <col min="774" max="774" width="4.28515625" style="269" customWidth="1"/>
    <col min="775" max="775" width="4.140625" style="269" customWidth="1"/>
    <col min="776" max="776" width="5.140625" style="269" customWidth="1"/>
    <col min="777" max="777" width="5.7109375" style="269" customWidth="1"/>
    <col min="778" max="778" width="51.85546875" style="269" customWidth="1"/>
    <col min="779" max="781" width="12.5703125" style="269" customWidth="1"/>
    <col min="782" max="782" width="3.5703125" style="269" bestFit="1" customWidth="1"/>
    <col min="783" max="783" width="1.85546875" style="269" bestFit="1" customWidth="1"/>
    <col min="784" max="785" width="2.7109375" style="269" bestFit="1" customWidth="1"/>
    <col min="786" max="786" width="3.5703125" style="269" bestFit="1" customWidth="1"/>
    <col min="787" max="787" width="2.7109375" style="269" bestFit="1" customWidth="1"/>
    <col min="788" max="788" width="4.42578125" style="269" bestFit="1" customWidth="1"/>
    <col min="789" max="793" width="9.140625" style="269"/>
    <col min="794" max="805" width="2" style="269" bestFit="1" customWidth="1"/>
    <col min="806" max="1024" width="9.140625" style="269"/>
    <col min="1025" max="1025" width="3.85546875" style="269" customWidth="1"/>
    <col min="1026" max="1026" width="4.42578125" style="269" customWidth="1"/>
    <col min="1027" max="1027" width="2.5703125" style="269" customWidth="1"/>
    <col min="1028" max="1028" width="3.5703125" style="269" customWidth="1"/>
    <col min="1029" max="1029" width="3" style="269" customWidth="1"/>
    <col min="1030" max="1030" width="4.28515625" style="269" customWidth="1"/>
    <col min="1031" max="1031" width="4.140625" style="269" customWidth="1"/>
    <col min="1032" max="1032" width="5.140625" style="269" customWidth="1"/>
    <col min="1033" max="1033" width="5.7109375" style="269" customWidth="1"/>
    <col min="1034" max="1034" width="51.85546875" style="269" customWidth="1"/>
    <col min="1035" max="1037" width="12.5703125" style="269" customWidth="1"/>
    <col min="1038" max="1038" width="3.5703125" style="269" bestFit="1" customWidth="1"/>
    <col min="1039" max="1039" width="1.85546875" style="269" bestFit="1" customWidth="1"/>
    <col min="1040" max="1041" width="2.7109375" style="269" bestFit="1" customWidth="1"/>
    <col min="1042" max="1042" width="3.5703125" style="269" bestFit="1" customWidth="1"/>
    <col min="1043" max="1043" width="2.7109375" style="269" bestFit="1" customWidth="1"/>
    <col min="1044" max="1044" width="4.42578125" style="269" bestFit="1" customWidth="1"/>
    <col min="1045" max="1049" width="9.140625" style="269"/>
    <col min="1050" max="1061" width="2" style="269" bestFit="1" customWidth="1"/>
    <col min="1062" max="1280" width="9.140625" style="269"/>
    <col min="1281" max="1281" width="3.85546875" style="269" customWidth="1"/>
    <col min="1282" max="1282" width="4.42578125" style="269" customWidth="1"/>
    <col min="1283" max="1283" width="2.5703125" style="269" customWidth="1"/>
    <col min="1284" max="1284" width="3.5703125" style="269" customWidth="1"/>
    <col min="1285" max="1285" width="3" style="269" customWidth="1"/>
    <col min="1286" max="1286" width="4.28515625" style="269" customWidth="1"/>
    <col min="1287" max="1287" width="4.140625" style="269" customWidth="1"/>
    <col min="1288" max="1288" width="5.140625" style="269" customWidth="1"/>
    <col min="1289" max="1289" width="5.7109375" style="269" customWidth="1"/>
    <col min="1290" max="1290" width="51.85546875" style="269" customWidth="1"/>
    <col min="1291" max="1293" width="12.5703125" style="269" customWidth="1"/>
    <col min="1294" max="1294" width="3.5703125" style="269" bestFit="1" customWidth="1"/>
    <col min="1295" max="1295" width="1.85546875" style="269" bestFit="1" customWidth="1"/>
    <col min="1296" max="1297" width="2.7109375" style="269" bestFit="1" customWidth="1"/>
    <col min="1298" max="1298" width="3.5703125" style="269" bestFit="1" customWidth="1"/>
    <col min="1299" max="1299" width="2.7109375" style="269" bestFit="1" customWidth="1"/>
    <col min="1300" max="1300" width="4.42578125" style="269" bestFit="1" customWidth="1"/>
    <col min="1301" max="1305" width="9.140625" style="269"/>
    <col min="1306" max="1317" width="2" style="269" bestFit="1" customWidth="1"/>
    <col min="1318" max="1536" width="9.140625" style="269"/>
    <col min="1537" max="1537" width="3.85546875" style="269" customWidth="1"/>
    <col min="1538" max="1538" width="4.42578125" style="269" customWidth="1"/>
    <col min="1539" max="1539" width="2.5703125" style="269" customWidth="1"/>
    <col min="1540" max="1540" width="3.5703125" style="269" customWidth="1"/>
    <col min="1541" max="1541" width="3" style="269" customWidth="1"/>
    <col min="1542" max="1542" width="4.28515625" style="269" customWidth="1"/>
    <col min="1543" max="1543" width="4.140625" style="269" customWidth="1"/>
    <col min="1544" max="1544" width="5.140625" style="269" customWidth="1"/>
    <col min="1545" max="1545" width="5.7109375" style="269" customWidth="1"/>
    <col min="1546" max="1546" width="51.85546875" style="269" customWidth="1"/>
    <col min="1547" max="1549" width="12.5703125" style="269" customWidth="1"/>
    <col min="1550" max="1550" width="3.5703125" style="269" bestFit="1" customWidth="1"/>
    <col min="1551" max="1551" width="1.85546875" style="269" bestFit="1" customWidth="1"/>
    <col min="1552" max="1553" width="2.7109375" style="269" bestFit="1" customWidth="1"/>
    <col min="1554" max="1554" width="3.5703125" style="269" bestFit="1" customWidth="1"/>
    <col min="1555" max="1555" width="2.7109375" style="269" bestFit="1" customWidth="1"/>
    <col min="1556" max="1556" width="4.42578125" style="269" bestFit="1" customWidth="1"/>
    <col min="1557" max="1561" width="9.140625" style="269"/>
    <col min="1562" max="1573" width="2" style="269" bestFit="1" customWidth="1"/>
    <col min="1574" max="1792" width="9.140625" style="269"/>
    <col min="1793" max="1793" width="3.85546875" style="269" customWidth="1"/>
    <col min="1794" max="1794" width="4.42578125" style="269" customWidth="1"/>
    <col min="1795" max="1795" width="2.5703125" style="269" customWidth="1"/>
    <col min="1796" max="1796" width="3.5703125" style="269" customWidth="1"/>
    <col min="1797" max="1797" width="3" style="269" customWidth="1"/>
    <col min="1798" max="1798" width="4.28515625" style="269" customWidth="1"/>
    <col min="1799" max="1799" width="4.140625" style="269" customWidth="1"/>
    <col min="1800" max="1800" width="5.140625" style="269" customWidth="1"/>
    <col min="1801" max="1801" width="5.7109375" style="269" customWidth="1"/>
    <col min="1802" max="1802" width="51.85546875" style="269" customWidth="1"/>
    <col min="1803" max="1805" width="12.5703125" style="269" customWidth="1"/>
    <col min="1806" max="1806" width="3.5703125" style="269" bestFit="1" customWidth="1"/>
    <col min="1807" max="1807" width="1.85546875" style="269" bestFit="1" customWidth="1"/>
    <col min="1808" max="1809" width="2.7109375" style="269" bestFit="1" customWidth="1"/>
    <col min="1810" max="1810" width="3.5703125" style="269" bestFit="1" customWidth="1"/>
    <col min="1811" max="1811" width="2.7109375" style="269" bestFit="1" customWidth="1"/>
    <col min="1812" max="1812" width="4.42578125" style="269" bestFit="1" customWidth="1"/>
    <col min="1813" max="1817" width="9.140625" style="269"/>
    <col min="1818" max="1829" width="2" style="269" bestFit="1" customWidth="1"/>
    <col min="1830" max="2048" width="9.140625" style="269"/>
    <col min="2049" max="2049" width="3.85546875" style="269" customWidth="1"/>
    <col min="2050" max="2050" width="4.42578125" style="269" customWidth="1"/>
    <col min="2051" max="2051" width="2.5703125" style="269" customWidth="1"/>
    <col min="2052" max="2052" width="3.5703125" style="269" customWidth="1"/>
    <col min="2053" max="2053" width="3" style="269" customWidth="1"/>
    <col min="2054" max="2054" width="4.28515625" style="269" customWidth="1"/>
    <col min="2055" max="2055" width="4.140625" style="269" customWidth="1"/>
    <col min="2056" max="2056" width="5.140625" style="269" customWidth="1"/>
    <col min="2057" max="2057" width="5.7109375" style="269" customWidth="1"/>
    <col min="2058" max="2058" width="51.85546875" style="269" customWidth="1"/>
    <col min="2059" max="2061" width="12.5703125" style="269" customWidth="1"/>
    <col min="2062" max="2062" width="3.5703125" style="269" bestFit="1" customWidth="1"/>
    <col min="2063" max="2063" width="1.85546875" style="269" bestFit="1" customWidth="1"/>
    <col min="2064" max="2065" width="2.7109375" style="269" bestFit="1" customWidth="1"/>
    <col min="2066" max="2066" width="3.5703125" style="269" bestFit="1" customWidth="1"/>
    <col min="2067" max="2067" width="2.7109375" style="269" bestFit="1" customWidth="1"/>
    <col min="2068" max="2068" width="4.42578125" style="269" bestFit="1" customWidth="1"/>
    <col min="2069" max="2073" width="9.140625" style="269"/>
    <col min="2074" max="2085" width="2" style="269" bestFit="1" customWidth="1"/>
    <col min="2086" max="2304" width="9.140625" style="269"/>
    <col min="2305" max="2305" width="3.85546875" style="269" customWidth="1"/>
    <col min="2306" max="2306" width="4.42578125" style="269" customWidth="1"/>
    <col min="2307" max="2307" width="2.5703125" style="269" customWidth="1"/>
    <col min="2308" max="2308" width="3.5703125" style="269" customWidth="1"/>
    <col min="2309" max="2309" width="3" style="269" customWidth="1"/>
    <col min="2310" max="2310" width="4.28515625" style="269" customWidth="1"/>
    <col min="2311" max="2311" width="4.140625" style="269" customWidth="1"/>
    <col min="2312" max="2312" width="5.140625" style="269" customWidth="1"/>
    <col min="2313" max="2313" width="5.7109375" style="269" customWidth="1"/>
    <col min="2314" max="2314" width="51.85546875" style="269" customWidth="1"/>
    <col min="2315" max="2317" width="12.5703125" style="269" customWidth="1"/>
    <col min="2318" max="2318" width="3.5703125" style="269" bestFit="1" customWidth="1"/>
    <col min="2319" max="2319" width="1.85546875" style="269" bestFit="1" customWidth="1"/>
    <col min="2320" max="2321" width="2.7109375" style="269" bestFit="1" customWidth="1"/>
    <col min="2322" max="2322" width="3.5703125" style="269" bestFit="1" customWidth="1"/>
    <col min="2323" max="2323" width="2.7109375" style="269" bestFit="1" customWidth="1"/>
    <col min="2324" max="2324" width="4.42578125" style="269" bestFit="1" customWidth="1"/>
    <col min="2325" max="2329" width="9.140625" style="269"/>
    <col min="2330" max="2341" width="2" style="269" bestFit="1" customWidth="1"/>
    <col min="2342" max="2560" width="9.140625" style="269"/>
    <col min="2561" max="2561" width="3.85546875" style="269" customWidth="1"/>
    <col min="2562" max="2562" width="4.42578125" style="269" customWidth="1"/>
    <col min="2563" max="2563" width="2.5703125" style="269" customWidth="1"/>
    <col min="2564" max="2564" width="3.5703125" style="269" customWidth="1"/>
    <col min="2565" max="2565" width="3" style="269" customWidth="1"/>
    <col min="2566" max="2566" width="4.28515625" style="269" customWidth="1"/>
    <col min="2567" max="2567" width="4.140625" style="269" customWidth="1"/>
    <col min="2568" max="2568" width="5.140625" style="269" customWidth="1"/>
    <col min="2569" max="2569" width="5.7109375" style="269" customWidth="1"/>
    <col min="2570" max="2570" width="51.85546875" style="269" customWidth="1"/>
    <col min="2571" max="2573" width="12.5703125" style="269" customWidth="1"/>
    <col min="2574" max="2574" width="3.5703125" style="269" bestFit="1" customWidth="1"/>
    <col min="2575" max="2575" width="1.85546875" style="269" bestFit="1" customWidth="1"/>
    <col min="2576" max="2577" width="2.7109375" style="269" bestFit="1" customWidth="1"/>
    <col min="2578" max="2578" width="3.5703125" style="269" bestFit="1" customWidth="1"/>
    <col min="2579" max="2579" width="2.7109375" style="269" bestFit="1" customWidth="1"/>
    <col min="2580" max="2580" width="4.42578125" style="269" bestFit="1" customWidth="1"/>
    <col min="2581" max="2585" width="9.140625" style="269"/>
    <col min="2586" max="2597" width="2" style="269" bestFit="1" customWidth="1"/>
    <col min="2598" max="2816" width="9.140625" style="269"/>
    <col min="2817" max="2817" width="3.85546875" style="269" customWidth="1"/>
    <col min="2818" max="2818" width="4.42578125" style="269" customWidth="1"/>
    <col min="2819" max="2819" width="2.5703125" style="269" customWidth="1"/>
    <col min="2820" max="2820" width="3.5703125" style="269" customWidth="1"/>
    <col min="2821" max="2821" width="3" style="269" customWidth="1"/>
    <col min="2822" max="2822" width="4.28515625" style="269" customWidth="1"/>
    <col min="2823" max="2823" width="4.140625" style="269" customWidth="1"/>
    <col min="2824" max="2824" width="5.140625" style="269" customWidth="1"/>
    <col min="2825" max="2825" width="5.7109375" style="269" customWidth="1"/>
    <col min="2826" max="2826" width="51.85546875" style="269" customWidth="1"/>
    <col min="2827" max="2829" width="12.5703125" style="269" customWidth="1"/>
    <col min="2830" max="2830" width="3.5703125" style="269" bestFit="1" customWidth="1"/>
    <col min="2831" max="2831" width="1.85546875" style="269" bestFit="1" customWidth="1"/>
    <col min="2832" max="2833" width="2.7109375" style="269" bestFit="1" customWidth="1"/>
    <col min="2834" max="2834" width="3.5703125" style="269" bestFit="1" customWidth="1"/>
    <col min="2835" max="2835" width="2.7109375" style="269" bestFit="1" customWidth="1"/>
    <col min="2836" max="2836" width="4.42578125" style="269" bestFit="1" customWidth="1"/>
    <col min="2837" max="2841" width="9.140625" style="269"/>
    <col min="2842" max="2853" width="2" style="269" bestFit="1" customWidth="1"/>
    <col min="2854" max="3072" width="9.140625" style="269"/>
    <col min="3073" max="3073" width="3.85546875" style="269" customWidth="1"/>
    <col min="3074" max="3074" width="4.42578125" style="269" customWidth="1"/>
    <col min="3075" max="3075" width="2.5703125" style="269" customWidth="1"/>
    <col min="3076" max="3076" width="3.5703125" style="269" customWidth="1"/>
    <col min="3077" max="3077" width="3" style="269" customWidth="1"/>
    <col min="3078" max="3078" width="4.28515625" style="269" customWidth="1"/>
    <col min="3079" max="3079" width="4.140625" style="269" customWidth="1"/>
    <col min="3080" max="3080" width="5.140625" style="269" customWidth="1"/>
    <col min="3081" max="3081" width="5.7109375" style="269" customWidth="1"/>
    <col min="3082" max="3082" width="51.85546875" style="269" customWidth="1"/>
    <col min="3083" max="3085" width="12.5703125" style="269" customWidth="1"/>
    <col min="3086" max="3086" width="3.5703125" style="269" bestFit="1" customWidth="1"/>
    <col min="3087" max="3087" width="1.85546875" style="269" bestFit="1" customWidth="1"/>
    <col min="3088" max="3089" width="2.7109375" style="269" bestFit="1" customWidth="1"/>
    <col min="3090" max="3090" width="3.5703125" style="269" bestFit="1" customWidth="1"/>
    <col min="3091" max="3091" width="2.7109375" style="269" bestFit="1" customWidth="1"/>
    <col min="3092" max="3092" width="4.42578125" style="269" bestFit="1" customWidth="1"/>
    <col min="3093" max="3097" width="9.140625" style="269"/>
    <col min="3098" max="3109" width="2" style="269" bestFit="1" customWidth="1"/>
    <col min="3110" max="3328" width="9.140625" style="269"/>
    <col min="3329" max="3329" width="3.85546875" style="269" customWidth="1"/>
    <col min="3330" max="3330" width="4.42578125" style="269" customWidth="1"/>
    <col min="3331" max="3331" width="2.5703125" style="269" customWidth="1"/>
    <col min="3332" max="3332" width="3.5703125" style="269" customWidth="1"/>
    <col min="3333" max="3333" width="3" style="269" customWidth="1"/>
    <col min="3334" max="3334" width="4.28515625" style="269" customWidth="1"/>
    <col min="3335" max="3335" width="4.140625" style="269" customWidth="1"/>
    <col min="3336" max="3336" width="5.140625" style="269" customWidth="1"/>
    <col min="3337" max="3337" width="5.7109375" style="269" customWidth="1"/>
    <col min="3338" max="3338" width="51.85546875" style="269" customWidth="1"/>
    <col min="3339" max="3341" width="12.5703125" style="269" customWidth="1"/>
    <col min="3342" max="3342" width="3.5703125" style="269" bestFit="1" customWidth="1"/>
    <col min="3343" max="3343" width="1.85546875" style="269" bestFit="1" customWidth="1"/>
    <col min="3344" max="3345" width="2.7109375" style="269" bestFit="1" customWidth="1"/>
    <col min="3346" max="3346" width="3.5703125" style="269" bestFit="1" customWidth="1"/>
    <col min="3347" max="3347" width="2.7109375" style="269" bestFit="1" customWidth="1"/>
    <col min="3348" max="3348" width="4.42578125" style="269" bestFit="1" customWidth="1"/>
    <col min="3349" max="3353" width="9.140625" style="269"/>
    <col min="3354" max="3365" width="2" style="269" bestFit="1" customWidth="1"/>
    <col min="3366" max="3584" width="9.140625" style="269"/>
    <col min="3585" max="3585" width="3.85546875" style="269" customWidth="1"/>
    <col min="3586" max="3586" width="4.42578125" style="269" customWidth="1"/>
    <col min="3587" max="3587" width="2.5703125" style="269" customWidth="1"/>
    <col min="3588" max="3588" width="3.5703125" style="269" customWidth="1"/>
    <col min="3589" max="3589" width="3" style="269" customWidth="1"/>
    <col min="3590" max="3590" width="4.28515625" style="269" customWidth="1"/>
    <col min="3591" max="3591" width="4.140625" style="269" customWidth="1"/>
    <col min="3592" max="3592" width="5.140625" style="269" customWidth="1"/>
    <col min="3593" max="3593" width="5.7109375" style="269" customWidth="1"/>
    <col min="3594" max="3594" width="51.85546875" style="269" customWidth="1"/>
    <col min="3595" max="3597" width="12.5703125" style="269" customWidth="1"/>
    <col min="3598" max="3598" width="3.5703125" style="269" bestFit="1" customWidth="1"/>
    <col min="3599" max="3599" width="1.85546875" style="269" bestFit="1" customWidth="1"/>
    <col min="3600" max="3601" width="2.7109375" style="269" bestFit="1" customWidth="1"/>
    <col min="3602" max="3602" width="3.5703125" style="269" bestFit="1" customWidth="1"/>
    <col min="3603" max="3603" width="2.7109375" style="269" bestFit="1" customWidth="1"/>
    <col min="3604" max="3604" width="4.42578125" style="269" bestFit="1" customWidth="1"/>
    <col min="3605" max="3609" width="9.140625" style="269"/>
    <col min="3610" max="3621" width="2" style="269" bestFit="1" customWidth="1"/>
    <col min="3622" max="3840" width="9.140625" style="269"/>
    <col min="3841" max="3841" width="3.85546875" style="269" customWidth="1"/>
    <col min="3842" max="3842" width="4.42578125" style="269" customWidth="1"/>
    <col min="3843" max="3843" width="2.5703125" style="269" customWidth="1"/>
    <col min="3844" max="3844" width="3.5703125" style="269" customWidth="1"/>
    <col min="3845" max="3845" width="3" style="269" customWidth="1"/>
    <col min="3846" max="3846" width="4.28515625" style="269" customWidth="1"/>
    <col min="3847" max="3847" width="4.140625" style="269" customWidth="1"/>
    <col min="3848" max="3848" width="5.140625" style="269" customWidth="1"/>
    <col min="3849" max="3849" width="5.7109375" style="269" customWidth="1"/>
    <col min="3850" max="3850" width="51.85546875" style="269" customWidth="1"/>
    <col min="3851" max="3853" width="12.5703125" style="269" customWidth="1"/>
    <col min="3854" max="3854" width="3.5703125" style="269" bestFit="1" customWidth="1"/>
    <col min="3855" max="3855" width="1.85546875" style="269" bestFit="1" customWidth="1"/>
    <col min="3856" max="3857" width="2.7109375" style="269" bestFit="1" customWidth="1"/>
    <col min="3858" max="3858" width="3.5703125" style="269" bestFit="1" customWidth="1"/>
    <col min="3859" max="3859" width="2.7109375" style="269" bestFit="1" customWidth="1"/>
    <col min="3860" max="3860" width="4.42578125" style="269" bestFit="1" customWidth="1"/>
    <col min="3861" max="3865" width="9.140625" style="269"/>
    <col min="3866" max="3877" width="2" style="269" bestFit="1" customWidth="1"/>
    <col min="3878" max="4096" width="9.140625" style="269"/>
    <col min="4097" max="4097" width="3.85546875" style="269" customWidth="1"/>
    <col min="4098" max="4098" width="4.42578125" style="269" customWidth="1"/>
    <col min="4099" max="4099" width="2.5703125" style="269" customWidth="1"/>
    <col min="4100" max="4100" width="3.5703125" style="269" customWidth="1"/>
    <col min="4101" max="4101" width="3" style="269" customWidth="1"/>
    <col min="4102" max="4102" width="4.28515625" style="269" customWidth="1"/>
    <col min="4103" max="4103" width="4.140625" style="269" customWidth="1"/>
    <col min="4104" max="4104" width="5.140625" style="269" customWidth="1"/>
    <col min="4105" max="4105" width="5.7109375" style="269" customWidth="1"/>
    <col min="4106" max="4106" width="51.85546875" style="269" customWidth="1"/>
    <col min="4107" max="4109" width="12.5703125" style="269" customWidth="1"/>
    <col min="4110" max="4110" width="3.5703125" style="269" bestFit="1" customWidth="1"/>
    <col min="4111" max="4111" width="1.85546875" style="269" bestFit="1" customWidth="1"/>
    <col min="4112" max="4113" width="2.7109375" style="269" bestFit="1" customWidth="1"/>
    <col min="4114" max="4114" width="3.5703125" style="269" bestFit="1" customWidth="1"/>
    <col min="4115" max="4115" width="2.7109375" style="269" bestFit="1" customWidth="1"/>
    <col min="4116" max="4116" width="4.42578125" style="269" bestFit="1" customWidth="1"/>
    <col min="4117" max="4121" width="9.140625" style="269"/>
    <col min="4122" max="4133" width="2" style="269" bestFit="1" customWidth="1"/>
    <col min="4134" max="4352" width="9.140625" style="269"/>
    <col min="4353" max="4353" width="3.85546875" style="269" customWidth="1"/>
    <col min="4354" max="4354" width="4.42578125" style="269" customWidth="1"/>
    <col min="4355" max="4355" width="2.5703125" style="269" customWidth="1"/>
    <col min="4356" max="4356" width="3.5703125" style="269" customWidth="1"/>
    <col min="4357" max="4357" width="3" style="269" customWidth="1"/>
    <col min="4358" max="4358" width="4.28515625" style="269" customWidth="1"/>
    <col min="4359" max="4359" width="4.140625" style="269" customWidth="1"/>
    <col min="4360" max="4360" width="5.140625" style="269" customWidth="1"/>
    <col min="4361" max="4361" width="5.7109375" style="269" customWidth="1"/>
    <col min="4362" max="4362" width="51.85546875" style="269" customWidth="1"/>
    <col min="4363" max="4365" width="12.5703125" style="269" customWidth="1"/>
    <col min="4366" max="4366" width="3.5703125" style="269" bestFit="1" customWidth="1"/>
    <col min="4367" max="4367" width="1.85546875" style="269" bestFit="1" customWidth="1"/>
    <col min="4368" max="4369" width="2.7109375" style="269" bestFit="1" customWidth="1"/>
    <col min="4370" max="4370" width="3.5703125" style="269" bestFit="1" customWidth="1"/>
    <col min="4371" max="4371" width="2.7109375" style="269" bestFit="1" customWidth="1"/>
    <col min="4372" max="4372" width="4.42578125" style="269" bestFit="1" customWidth="1"/>
    <col min="4373" max="4377" width="9.140625" style="269"/>
    <col min="4378" max="4389" width="2" style="269" bestFit="1" customWidth="1"/>
    <col min="4390" max="4608" width="9.140625" style="269"/>
    <col min="4609" max="4609" width="3.85546875" style="269" customWidth="1"/>
    <col min="4610" max="4610" width="4.42578125" style="269" customWidth="1"/>
    <col min="4611" max="4611" width="2.5703125" style="269" customWidth="1"/>
    <col min="4612" max="4612" width="3.5703125" style="269" customWidth="1"/>
    <col min="4613" max="4613" width="3" style="269" customWidth="1"/>
    <col min="4614" max="4614" width="4.28515625" style="269" customWidth="1"/>
    <col min="4615" max="4615" width="4.140625" style="269" customWidth="1"/>
    <col min="4616" max="4616" width="5.140625" style="269" customWidth="1"/>
    <col min="4617" max="4617" width="5.7109375" style="269" customWidth="1"/>
    <col min="4618" max="4618" width="51.85546875" style="269" customWidth="1"/>
    <col min="4619" max="4621" width="12.5703125" style="269" customWidth="1"/>
    <col min="4622" max="4622" width="3.5703125" style="269" bestFit="1" customWidth="1"/>
    <col min="4623" max="4623" width="1.85546875" style="269" bestFit="1" customWidth="1"/>
    <col min="4624" max="4625" width="2.7109375" style="269" bestFit="1" customWidth="1"/>
    <col min="4626" max="4626" width="3.5703125" style="269" bestFit="1" customWidth="1"/>
    <col min="4627" max="4627" width="2.7109375" style="269" bestFit="1" customWidth="1"/>
    <col min="4628" max="4628" width="4.42578125" style="269" bestFit="1" customWidth="1"/>
    <col min="4629" max="4633" width="9.140625" style="269"/>
    <col min="4634" max="4645" width="2" style="269" bestFit="1" customWidth="1"/>
    <col min="4646" max="4864" width="9.140625" style="269"/>
    <col min="4865" max="4865" width="3.85546875" style="269" customWidth="1"/>
    <col min="4866" max="4866" width="4.42578125" style="269" customWidth="1"/>
    <col min="4867" max="4867" width="2.5703125" style="269" customWidth="1"/>
    <col min="4868" max="4868" width="3.5703125" style="269" customWidth="1"/>
    <col min="4869" max="4869" width="3" style="269" customWidth="1"/>
    <col min="4870" max="4870" width="4.28515625" style="269" customWidth="1"/>
    <col min="4871" max="4871" width="4.140625" style="269" customWidth="1"/>
    <col min="4872" max="4872" width="5.140625" style="269" customWidth="1"/>
    <col min="4873" max="4873" width="5.7109375" style="269" customWidth="1"/>
    <col min="4874" max="4874" width="51.85546875" style="269" customWidth="1"/>
    <col min="4875" max="4877" width="12.5703125" style="269" customWidth="1"/>
    <col min="4878" max="4878" width="3.5703125" style="269" bestFit="1" customWidth="1"/>
    <col min="4879" max="4879" width="1.85546875" style="269" bestFit="1" customWidth="1"/>
    <col min="4880" max="4881" width="2.7109375" style="269" bestFit="1" customWidth="1"/>
    <col min="4882" max="4882" width="3.5703125" style="269" bestFit="1" customWidth="1"/>
    <col min="4883" max="4883" width="2.7109375" style="269" bestFit="1" customWidth="1"/>
    <col min="4884" max="4884" width="4.42578125" style="269" bestFit="1" customWidth="1"/>
    <col min="4885" max="4889" width="9.140625" style="269"/>
    <col min="4890" max="4901" width="2" style="269" bestFit="1" customWidth="1"/>
    <col min="4902" max="5120" width="9.140625" style="269"/>
    <col min="5121" max="5121" width="3.85546875" style="269" customWidth="1"/>
    <col min="5122" max="5122" width="4.42578125" style="269" customWidth="1"/>
    <col min="5123" max="5123" width="2.5703125" style="269" customWidth="1"/>
    <col min="5124" max="5124" width="3.5703125" style="269" customWidth="1"/>
    <col min="5125" max="5125" width="3" style="269" customWidth="1"/>
    <col min="5126" max="5126" width="4.28515625" style="269" customWidth="1"/>
    <col min="5127" max="5127" width="4.140625" style="269" customWidth="1"/>
    <col min="5128" max="5128" width="5.140625" style="269" customWidth="1"/>
    <col min="5129" max="5129" width="5.7109375" style="269" customWidth="1"/>
    <col min="5130" max="5130" width="51.85546875" style="269" customWidth="1"/>
    <col min="5131" max="5133" width="12.5703125" style="269" customWidth="1"/>
    <col min="5134" max="5134" width="3.5703125" style="269" bestFit="1" customWidth="1"/>
    <col min="5135" max="5135" width="1.85546875" style="269" bestFit="1" customWidth="1"/>
    <col min="5136" max="5137" width="2.7109375" style="269" bestFit="1" customWidth="1"/>
    <col min="5138" max="5138" width="3.5703125" style="269" bestFit="1" customWidth="1"/>
    <col min="5139" max="5139" width="2.7109375" style="269" bestFit="1" customWidth="1"/>
    <col min="5140" max="5140" width="4.42578125" style="269" bestFit="1" customWidth="1"/>
    <col min="5141" max="5145" width="9.140625" style="269"/>
    <col min="5146" max="5157" width="2" style="269" bestFit="1" customWidth="1"/>
    <col min="5158" max="5376" width="9.140625" style="269"/>
    <col min="5377" max="5377" width="3.85546875" style="269" customWidth="1"/>
    <col min="5378" max="5378" width="4.42578125" style="269" customWidth="1"/>
    <col min="5379" max="5379" width="2.5703125" style="269" customWidth="1"/>
    <col min="5380" max="5380" width="3.5703125" style="269" customWidth="1"/>
    <col min="5381" max="5381" width="3" style="269" customWidth="1"/>
    <col min="5382" max="5382" width="4.28515625" style="269" customWidth="1"/>
    <col min="5383" max="5383" width="4.140625" style="269" customWidth="1"/>
    <col min="5384" max="5384" width="5.140625" style="269" customWidth="1"/>
    <col min="5385" max="5385" width="5.7109375" style="269" customWidth="1"/>
    <col min="5386" max="5386" width="51.85546875" style="269" customWidth="1"/>
    <col min="5387" max="5389" width="12.5703125" style="269" customWidth="1"/>
    <col min="5390" max="5390" width="3.5703125" style="269" bestFit="1" customWidth="1"/>
    <col min="5391" max="5391" width="1.85546875" style="269" bestFit="1" customWidth="1"/>
    <col min="5392" max="5393" width="2.7109375" style="269" bestFit="1" customWidth="1"/>
    <col min="5394" max="5394" width="3.5703125" style="269" bestFit="1" customWidth="1"/>
    <col min="5395" max="5395" width="2.7109375" style="269" bestFit="1" customWidth="1"/>
    <col min="5396" max="5396" width="4.42578125" style="269" bestFit="1" customWidth="1"/>
    <col min="5397" max="5401" width="9.140625" style="269"/>
    <col min="5402" max="5413" width="2" style="269" bestFit="1" customWidth="1"/>
    <col min="5414" max="5632" width="9.140625" style="269"/>
    <col min="5633" max="5633" width="3.85546875" style="269" customWidth="1"/>
    <col min="5634" max="5634" width="4.42578125" style="269" customWidth="1"/>
    <col min="5635" max="5635" width="2.5703125" style="269" customWidth="1"/>
    <col min="5636" max="5636" width="3.5703125" style="269" customWidth="1"/>
    <col min="5637" max="5637" width="3" style="269" customWidth="1"/>
    <col min="5638" max="5638" width="4.28515625" style="269" customWidth="1"/>
    <col min="5639" max="5639" width="4.140625" style="269" customWidth="1"/>
    <col min="5640" max="5640" width="5.140625" style="269" customWidth="1"/>
    <col min="5641" max="5641" width="5.7109375" style="269" customWidth="1"/>
    <col min="5642" max="5642" width="51.85546875" style="269" customWidth="1"/>
    <col min="5643" max="5645" width="12.5703125" style="269" customWidth="1"/>
    <col min="5646" max="5646" width="3.5703125" style="269" bestFit="1" customWidth="1"/>
    <col min="5647" max="5647" width="1.85546875" style="269" bestFit="1" customWidth="1"/>
    <col min="5648" max="5649" width="2.7109375" style="269" bestFit="1" customWidth="1"/>
    <col min="5650" max="5650" width="3.5703125" style="269" bestFit="1" customWidth="1"/>
    <col min="5651" max="5651" width="2.7109375" style="269" bestFit="1" customWidth="1"/>
    <col min="5652" max="5652" width="4.42578125" style="269" bestFit="1" customWidth="1"/>
    <col min="5653" max="5657" width="9.140625" style="269"/>
    <col min="5658" max="5669" width="2" style="269" bestFit="1" customWidth="1"/>
    <col min="5670" max="5888" width="9.140625" style="269"/>
    <col min="5889" max="5889" width="3.85546875" style="269" customWidth="1"/>
    <col min="5890" max="5890" width="4.42578125" style="269" customWidth="1"/>
    <col min="5891" max="5891" width="2.5703125" style="269" customWidth="1"/>
    <col min="5892" max="5892" width="3.5703125" style="269" customWidth="1"/>
    <col min="5893" max="5893" width="3" style="269" customWidth="1"/>
    <col min="5894" max="5894" width="4.28515625" style="269" customWidth="1"/>
    <col min="5895" max="5895" width="4.140625" style="269" customWidth="1"/>
    <col min="5896" max="5896" width="5.140625" style="269" customWidth="1"/>
    <col min="5897" max="5897" width="5.7109375" style="269" customWidth="1"/>
    <col min="5898" max="5898" width="51.85546875" style="269" customWidth="1"/>
    <col min="5899" max="5901" width="12.5703125" style="269" customWidth="1"/>
    <col min="5902" max="5902" width="3.5703125" style="269" bestFit="1" customWidth="1"/>
    <col min="5903" max="5903" width="1.85546875" style="269" bestFit="1" customWidth="1"/>
    <col min="5904" max="5905" width="2.7109375" style="269" bestFit="1" customWidth="1"/>
    <col min="5906" max="5906" width="3.5703125" style="269" bestFit="1" customWidth="1"/>
    <col min="5907" max="5907" width="2.7109375" style="269" bestFit="1" customWidth="1"/>
    <col min="5908" max="5908" width="4.42578125" style="269" bestFit="1" customWidth="1"/>
    <col min="5909" max="5913" width="9.140625" style="269"/>
    <col min="5914" max="5925" width="2" style="269" bestFit="1" customWidth="1"/>
    <col min="5926" max="6144" width="9.140625" style="269"/>
    <col min="6145" max="6145" width="3.85546875" style="269" customWidth="1"/>
    <col min="6146" max="6146" width="4.42578125" style="269" customWidth="1"/>
    <col min="6147" max="6147" width="2.5703125" style="269" customWidth="1"/>
    <col min="6148" max="6148" width="3.5703125" style="269" customWidth="1"/>
    <col min="6149" max="6149" width="3" style="269" customWidth="1"/>
    <col min="6150" max="6150" width="4.28515625" style="269" customWidth="1"/>
    <col min="6151" max="6151" width="4.140625" style="269" customWidth="1"/>
    <col min="6152" max="6152" width="5.140625" style="269" customWidth="1"/>
    <col min="6153" max="6153" width="5.7109375" style="269" customWidth="1"/>
    <col min="6154" max="6154" width="51.85546875" style="269" customWidth="1"/>
    <col min="6155" max="6157" width="12.5703125" style="269" customWidth="1"/>
    <col min="6158" max="6158" width="3.5703125" style="269" bestFit="1" customWidth="1"/>
    <col min="6159" max="6159" width="1.85546875" style="269" bestFit="1" customWidth="1"/>
    <col min="6160" max="6161" width="2.7109375" style="269" bestFit="1" customWidth="1"/>
    <col min="6162" max="6162" width="3.5703125" style="269" bestFit="1" customWidth="1"/>
    <col min="6163" max="6163" width="2.7109375" style="269" bestFit="1" customWidth="1"/>
    <col min="6164" max="6164" width="4.42578125" style="269" bestFit="1" customWidth="1"/>
    <col min="6165" max="6169" width="9.140625" style="269"/>
    <col min="6170" max="6181" width="2" style="269" bestFit="1" customWidth="1"/>
    <col min="6182" max="6400" width="9.140625" style="269"/>
    <col min="6401" max="6401" width="3.85546875" style="269" customWidth="1"/>
    <col min="6402" max="6402" width="4.42578125" style="269" customWidth="1"/>
    <col min="6403" max="6403" width="2.5703125" style="269" customWidth="1"/>
    <col min="6404" max="6404" width="3.5703125" style="269" customWidth="1"/>
    <col min="6405" max="6405" width="3" style="269" customWidth="1"/>
    <col min="6406" max="6406" width="4.28515625" style="269" customWidth="1"/>
    <col min="6407" max="6407" width="4.140625" style="269" customWidth="1"/>
    <col min="6408" max="6408" width="5.140625" style="269" customWidth="1"/>
    <col min="6409" max="6409" width="5.7109375" style="269" customWidth="1"/>
    <col min="6410" max="6410" width="51.85546875" style="269" customWidth="1"/>
    <col min="6411" max="6413" width="12.5703125" style="269" customWidth="1"/>
    <col min="6414" max="6414" width="3.5703125" style="269" bestFit="1" customWidth="1"/>
    <col min="6415" max="6415" width="1.85546875" style="269" bestFit="1" customWidth="1"/>
    <col min="6416" max="6417" width="2.7109375" style="269" bestFit="1" customWidth="1"/>
    <col min="6418" max="6418" width="3.5703125" style="269" bestFit="1" customWidth="1"/>
    <col min="6419" max="6419" width="2.7109375" style="269" bestFit="1" customWidth="1"/>
    <col min="6420" max="6420" width="4.42578125" style="269" bestFit="1" customWidth="1"/>
    <col min="6421" max="6425" width="9.140625" style="269"/>
    <col min="6426" max="6437" width="2" style="269" bestFit="1" customWidth="1"/>
    <col min="6438" max="6656" width="9.140625" style="269"/>
    <col min="6657" max="6657" width="3.85546875" style="269" customWidth="1"/>
    <col min="6658" max="6658" width="4.42578125" style="269" customWidth="1"/>
    <col min="6659" max="6659" width="2.5703125" style="269" customWidth="1"/>
    <col min="6660" max="6660" width="3.5703125" style="269" customWidth="1"/>
    <col min="6661" max="6661" width="3" style="269" customWidth="1"/>
    <col min="6662" max="6662" width="4.28515625" style="269" customWidth="1"/>
    <col min="6663" max="6663" width="4.140625" style="269" customWidth="1"/>
    <col min="6664" max="6664" width="5.140625" style="269" customWidth="1"/>
    <col min="6665" max="6665" width="5.7109375" style="269" customWidth="1"/>
    <col min="6666" max="6666" width="51.85546875" style="269" customWidth="1"/>
    <col min="6667" max="6669" width="12.5703125" style="269" customWidth="1"/>
    <col min="6670" max="6670" width="3.5703125" style="269" bestFit="1" customWidth="1"/>
    <col min="6671" max="6671" width="1.85546875" style="269" bestFit="1" customWidth="1"/>
    <col min="6672" max="6673" width="2.7109375" style="269" bestFit="1" customWidth="1"/>
    <col min="6674" max="6674" width="3.5703125" style="269" bestFit="1" customWidth="1"/>
    <col min="6675" max="6675" width="2.7109375" style="269" bestFit="1" customWidth="1"/>
    <col min="6676" max="6676" width="4.42578125" style="269" bestFit="1" customWidth="1"/>
    <col min="6677" max="6681" width="9.140625" style="269"/>
    <col min="6682" max="6693" width="2" style="269" bestFit="1" customWidth="1"/>
    <col min="6694" max="6912" width="9.140625" style="269"/>
    <col min="6913" max="6913" width="3.85546875" style="269" customWidth="1"/>
    <col min="6914" max="6914" width="4.42578125" style="269" customWidth="1"/>
    <col min="6915" max="6915" width="2.5703125" style="269" customWidth="1"/>
    <col min="6916" max="6916" width="3.5703125" style="269" customWidth="1"/>
    <col min="6917" max="6917" width="3" style="269" customWidth="1"/>
    <col min="6918" max="6918" width="4.28515625" style="269" customWidth="1"/>
    <col min="6919" max="6919" width="4.140625" style="269" customWidth="1"/>
    <col min="6920" max="6920" width="5.140625" style="269" customWidth="1"/>
    <col min="6921" max="6921" width="5.7109375" style="269" customWidth="1"/>
    <col min="6922" max="6922" width="51.85546875" style="269" customWidth="1"/>
    <col min="6923" max="6925" width="12.5703125" style="269" customWidth="1"/>
    <col min="6926" max="6926" width="3.5703125" style="269" bestFit="1" customWidth="1"/>
    <col min="6927" max="6927" width="1.85546875" style="269" bestFit="1" customWidth="1"/>
    <col min="6928" max="6929" width="2.7109375" style="269" bestFit="1" customWidth="1"/>
    <col min="6930" max="6930" width="3.5703125" style="269" bestFit="1" customWidth="1"/>
    <col min="6931" max="6931" width="2.7109375" style="269" bestFit="1" customWidth="1"/>
    <col min="6932" max="6932" width="4.42578125" style="269" bestFit="1" customWidth="1"/>
    <col min="6933" max="6937" width="9.140625" style="269"/>
    <col min="6938" max="6949" width="2" style="269" bestFit="1" customWidth="1"/>
    <col min="6950" max="7168" width="9.140625" style="269"/>
    <col min="7169" max="7169" width="3.85546875" style="269" customWidth="1"/>
    <col min="7170" max="7170" width="4.42578125" style="269" customWidth="1"/>
    <col min="7171" max="7171" width="2.5703125" style="269" customWidth="1"/>
    <col min="7172" max="7172" width="3.5703125" style="269" customWidth="1"/>
    <col min="7173" max="7173" width="3" style="269" customWidth="1"/>
    <col min="7174" max="7174" width="4.28515625" style="269" customWidth="1"/>
    <col min="7175" max="7175" width="4.140625" style="269" customWidth="1"/>
    <col min="7176" max="7176" width="5.140625" style="269" customWidth="1"/>
    <col min="7177" max="7177" width="5.7109375" style="269" customWidth="1"/>
    <col min="7178" max="7178" width="51.85546875" style="269" customWidth="1"/>
    <col min="7179" max="7181" width="12.5703125" style="269" customWidth="1"/>
    <col min="7182" max="7182" width="3.5703125" style="269" bestFit="1" customWidth="1"/>
    <col min="7183" max="7183" width="1.85546875" style="269" bestFit="1" customWidth="1"/>
    <col min="7184" max="7185" width="2.7109375" style="269" bestFit="1" customWidth="1"/>
    <col min="7186" max="7186" width="3.5703125" style="269" bestFit="1" customWidth="1"/>
    <col min="7187" max="7187" width="2.7109375" style="269" bestFit="1" customWidth="1"/>
    <col min="7188" max="7188" width="4.42578125" style="269" bestFit="1" customWidth="1"/>
    <col min="7189" max="7193" width="9.140625" style="269"/>
    <col min="7194" max="7205" width="2" style="269" bestFit="1" customWidth="1"/>
    <col min="7206" max="7424" width="9.140625" style="269"/>
    <col min="7425" max="7425" width="3.85546875" style="269" customWidth="1"/>
    <col min="7426" max="7426" width="4.42578125" style="269" customWidth="1"/>
    <col min="7427" max="7427" width="2.5703125" style="269" customWidth="1"/>
    <col min="7428" max="7428" width="3.5703125" style="269" customWidth="1"/>
    <col min="7429" max="7429" width="3" style="269" customWidth="1"/>
    <col min="7430" max="7430" width="4.28515625" style="269" customWidth="1"/>
    <col min="7431" max="7431" width="4.140625" style="269" customWidth="1"/>
    <col min="7432" max="7432" width="5.140625" style="269" customWidth="1"/>
    <col min="7433" max="7433" width="5.7109375" style="269" customWidth="1"/>
    <col min="7434" max="7434" width="51.85546875" style="269" customWidth="1"/>
    <col min="7435" max="7437" width="12.5703125" style="269" customWidth="1"/>
    <col min="7438" max="7438" width="3.5703125" style="269" bestFit="1" customWidth="1"/>
    <col min="7439" max="7439" width="1.85546875" style="269" bestFit="1" customWidth="1"/>
    <col min="7440" max="7441" width="2.7109375" style="269" bestFit="1" customWidth="1"/>
    <col min="7442" max="7442" width="3.5703125" style="269" bestFit="1" customWidth="1"/>
    <col min="7443" max="7443" width="2.7109375" style="269" bestFit="1" customWidth="1"/>
    <col min="7444" max="7444" width="4.42578125" style="269" bestFit="1" customWidth="1"/>
    <col min="7445" max="7449" width="9.140625" style="269"/>
    <col min="7450" max="7461" width="2" style="269" bestFit="1" customWidth="1"/>
    <col min="7462" max="7680" width="9.140625" style="269"/>
    <col min="7681" max="7681" width="3.85546875" style="269" customWidth="1"/>
    <col min="7682" max="7682" width="4.42578125" style="269" customWidth="1"/>
    <col min="7683" max="7683" width="2.5703125" style="269" customWidth="1"/>
    <col min="7684" max="7684" width="3.5703125" style="269" customWidth="1"/>
    <col min="7685" max="7685" width="3" style="269" customWidth="1"/>
    <col min="7686" max="7686" width="4.28515625" style="269" customWidth="1"/>
    <col min="7687" max="7687" width="4.140625" style="269" customWidth="1"/>
    <col min="7688" max="7688" width="5.140625" style="269" customWidth="1"/>
    <col min="7689" max="7689" width="5.7109375" style="269" customWidth="1"/>
    <col min="7690" max="7690" width="51.85546875" style="269" customWidth="1"/>
    <col min="7691" max="7693" width="12.5703125" style="269" customWidth="1"/>
    <col min="7694" max="7694" width="3.5703125" style="269" bestFit="1" customWidth="1"/>
    <col min="7695" max="7695" width="1.85546875" style="269" bestFit="1" customWidth="1"/>
    <col min="7696" max="7697" width="2.7109375" style="269" bestFit="1" customWidth="1"/>
    <col min="7698" max="7698" width="3.5703125" style="269" bestFit="1" customWidth="1"/>
    <col min="7699" max="7699" width="2.7109375" style="269" bestFit="1" customWidth="1"/>
    <col min="7700" max="7700" width="4.42578125" style="269" bestFit="1" customWidth="1"/>
    <col min="7701" max="7705" width="9.140625" style="269"/>
    <col min="7706" max="7717" width="2" style="269" bestFit="1" customWidth="1"/>
    <col min="7718" max="7936" width="9.140625" style="269"/>
    <col min="7937" max="7937" width="3.85546875" style="269" customWidth="1"/>
    <col min="7938" max="7938" width="4.42578125" style="269" customWidth="1"/>
    <col min="7939" max="7939" width="2.5703125" style="269" customWidth="1"/>
    <col min="7940" max="7940" width="3.5703125" style="269" customWidth="1"/>
    <col min="7941" max="7941" width="3" style="269" customWidth="1"/>
    <col min="7942" max="7942" width="4.28515625" style="269" customWidth="1"/>
    <col min="7943" max="7943" width="4.140625" style="269" customWidth="1"/>
    <col min="7944" max="7944" width="5.140625" style="269" customWidth="1"/>
    <col min="7945" max="7945" width="5.7109375" style="269" customWidth="1"/>
    <col min="7946" max="7946" width="51.85546875" style="269" customWidth="1"/>
    <col min="7947" max="7949" width="12.5703125" style="269" customWidth="1"/>
    <col min="7950" max="7950" width="3.5703125" style="269" bestFit="1" customWidth="1"/>
    <col min="7951" max="7951" width="1.85546875" style="269" bestFit="1" customWidth="1"/>
    <col min="7952" max="7953" width="2.7109375" style="269" bestFit="1" customWidth="1"/>
    <col min="7954" max="7954" width="3.5703125" style="269" bestFit="1" customWidth="1"/>
    <col min="7955" max="7955" width="2.7109375" style="269" bestFit="1" customWidth="1"/>
    <col min="7956" max="7956" width="4.42578125" style="269" bestFit="1" customWidth="1"/>
    <col min="7957" max="7961" width="9.140625" style="269"/>
    <col min="7962" max="7973" width="2" style="269" bestFit="1" customWidth="1"/>
    <col min="7974" max="8192" width="9.140625" style="269"/>
    <col min="8193" max="8193" width="3.85546875" style="269" customWidth="1"/>
    <col min="8194" max="8194" width="4.42578125" style="269" customWidth="1"/>
    <col min="8195" max="8195" width="2.5703125" style="269" customWidth="1"/>
    <col min="8196" max="8196" width="3.5703125" style="269" customWidth="1"/>
    <col min="8197" max="8197" width="3" style="269" customWidth="1"/>
    <col min="8198" max="8198" width="4.28515625" style="269" customWidth="1"/>
    <col min="8199" max="8199" width="4.140625" style="269" customWidth="1"/>
    <col min="8200" max="8200" width="5.140625" style="269" customWidth="1"/>
    <col min="8201" max="8201" width="5.7109375" style="269" customWidth="1"/>
    <col min="8202" max="8202" width="51.85546875" style="269" customWidth="1"/>
    <col min="8203" max="8205" width="12.5703125" style="269" customWidth="1"/>
    <col min="8206" max="8206" width="3.5703125" style="269" bestFit="1" customWidth="1"/>
    <col min="8207" max="8207" width="1.85546875" style="269" bestFit="1" customWidth="1"/>
    <col min="8208" max="8209" width="2.7109375" style="269" bestFit="1" customWidth="1"/>
    <col min="8210" max="8210" width="3.5703125" style="269" bestFit="1" customWidth="1"/>
    <col min="8211" max="8211" width="2.7109375" style="269" bestFit="1" customWidth="1"/>
    <col min="8212" max="8212" width="4.42578125" style="269" bestFit="1" customWidth="1"/>
    <col min="8213" max="8217" width="9.140625" style="269"/>
    <col min="8218" max="8229" width="2" style="269" bestFit="1" customWidth="1"/>
    <col min="8230" max="8448" width="9.140625" style="269"/>
    <col min="8449" max="8449" width="3.85546875" style="269" customWidth="1"/>
    <col min="8450" max="8450" width="4.42578125" style="269" customWidth="1"/>
    <col min="8451" max="8451" width="2.5703125" style="269" customWidth="1"/>
    <col min="8452" max="8452" width="3.5703125" style="269" customWidth="1"/>
    <col min="8453" max="8453" width="3" style="269" customWidth="1"/>
    <col min="8454" max="8454" width="4.28515625" style="269" customWidth="1"/>
    <col min="8455" max="8455" width="4.140625" style="269" customWidth="1"/>
    <col min="8456" max="8456" width="5.140625" style="269" customWidth="1"/>
    <col min="8457" max="8457" width="5.7109375" style="269" customWidth="1"/>
    <col min="8458" max="8458" width="51.85546875" style="269" customWidth="1"/>
    <col min="8459" max="8461" width="12.5703125" style="269" customWidth="1"/>
    <col min="8462" max="8462" width="3.5703125" style="269" bestFit="1" customWidth="1"/>
    <col min="8463" max="8463" width="1.85546875" style="269" bestFit="1" customWidth="1"/>
    <col min="8464" max="8465" width="2.7109375" style="269" bestFit="1" customWidth="1"/>
    <col min="8466" max="8466" width="3.5703125" style="269" bestFit="1" customWidth="1"/>
    <col min="8467" max="8467" width="2.7109375" style="269" bestFit="1" customWidth="1"/>
    <col min="8468" max="8468" width="4.42578125" style="269" bestFit="1" customWidth="1"/>
    <col min="8469" max="8473" width="9.140625" style="269"/>
    <col min="8474" max="8485" width="2" style="269" bestFit="1" customWidth="1"/>
    <col min="8486" max="8704" width="9.140625" style="269"/>
    <col min="8705" max="8705" width="3.85546875" style="269" customWidth="1"/>
    <col min="8706" max="8706" width="4.42578125" style="269" customWidth="1"/>
    <col min="8707" max="8707" width="2.5703125" style="269" customWidth="1"/>
    <col min="8708" max="8708" width="3.5703125" style="269" customWidth="1"/>
    <col min="8709" max="8709" width="3" style="269" customWidth="1"/>
    <col min="8710" max="8710" width="4.28515625" style="269" customWidth="1"/>
    <col min="8711" max="8711" width="4.140625" style="269" customWidth="1"/>
    <col min="8712" max="8712" width="5.140625" style="269" customWidth="1"/>
    <col min="8713" max="8713" width="5.7109375" style="269" customWidth="1"/>
    <col min="8714" max="8714" width="51.85546875" style="269" customWidth="1"/>
    <col min="8715" max="8717" width="12.5703125" style="269" customWidth="1"/>
    <col min="8718" max="8718" width="3.5703125" style="269" bestFit="1" customWidth="1"/>
    <col min="8719" max="8719" width="1.85546875" style="269" bestFit="1" customWidth="1"/>
    <col min="8720" max="8721" width="2.7109375" style="269" bestFit="1" customWidth="1"/>
    <col min="8722" max="8722" width="3.5703125" style="269" bestFit="1" customWidth="1"/>
    <col min="8723" max="8723" width="2.7109375" style="269" bestFit="1" customWidth="1"/>
    <col min="8724" max="8724" width="4.42578125" style="269" bestFit="1" customWidth="1"/>
    <col min="8725" max="8729" width="9.140625" style="269"/>
    <col min="8730" max="8741" width="2" style="269" bestFit="1" customWidth="1"/>
    <col min="8742" max="8960" width="9.140625" style="269"/>
    <col min="8961" max="8961" width="3.85546875" style="269" customWidth="1"/>
    <col min="8962" max="8962" width="4.42578125" style="269" customWidth="1"/>
    <col min="8963" max="8963" width="2.5703125" style="269" customWidth="1"/>
    <col min="8964" max="8964" width="3.5703125" style="269" customWidth="1"/>
    <col min="8965" max="8965" width="3" style="269" customWidth="1"/>
    <col min="8966" max="8966" width="4.28515625" style="269" customWidth="1"/>
    <col min="8967" max="8967" width="4.140625" style="269" customWidth="1"/>
    <col min="8968" max="8968" width="5.140625" style="269" customWidth="1"/>
    <col min="8969" max="8969" width="5.7109375" style="269" customWidth="1"/>
    <col min="8970" max="8970" width="51.85546875" style="269" customWidth="1"/>
    <col min="8971" max="8973" width="12.5703125" style="269" customWidth="1"/>
    <col min="8974" max="8974" width="3.5703125" style="269" bestFit="1" customWidth="1"/>
    <col min="8975" max="8975" width="1.85546875" style="269" bestFit="1" customWidth="1"/>
    <col min="8976" max="8977" width="2.7109375" style="269" bestFit="1" customWidth="1"/>
    <col min="8978" max="8978" width="3.5703125" style="269" bestFit="1" customWidth="1"/>
    <col min="8979" max="8979" width="2.7109375" style="269" bestFit="1" customWidth="1"/>
    <col min="8980" max="8980" width="4.42578125" style="269" bestFit="1" customWidth="1"/>
    <col min="8981" max="8985" width="9.140625" style="269"/>
    <col min="8986" max="8997" width="2" style="269" bestFit="1" customWidth="1"/>
    <col min="8998" max="9216" width="9.140625" style="269"/>
    <col min="9217" max="9217" width="3.85546875" style="269" customWidth="1"/>
    <col min="9218" max="9218" width="4.42578125" style="269" customWidth="1"/>
    <col min="9219" max="9219" width="2.5703125" style="269" customWidth="1"/>
    <col min="9220" max="9220" width="3.5703125" style="269" customWidth="1"/>
    <col min="9221" max="9221" width="3" style="269" customWidth="1"/>
    <col min="9222" max="9222" width="4.28515625" style="269" customWidth="1"/>
    <col min="9223" max="9223" width="4.140625" style="269" customWidth="1"/>
    <col min="9224" max="9224" width="5.140625" style="269" customWidth="1"/>
    <col min="9225" max="9225" width="5.7109375" style="269" customWidth="1"/>
    <col min="9226" max="9226" width="51.85546875" style="269" customWidth="1"/>
    <col min="9227" max="9229" width="12.5703125" style="269" customWidth="1"/>
    <col min="9230" max="9230" width="3.5703125" style="269" bestFit="1" customWidth="1"/>
    <col min="9231" max="9231" width="1.85546875" style="269" bestFit="1" customWidth="1"/>
    <col min="9232" max="9233" width="2.7109375" style="269" bestFit="1" customWidth="1"/>
    <col min="9234" max="9234" width="3.5703125" style="269" bestFit="1" customWidth="1"/>
    <col min="9235" max="9235" width="2.7109375" style="269" bestFit="1" customWidth="1"/>
    <col min="9236" max="9236" width="4.42578125" style="269" bestFit="1" customWidth="1"/>
    <col min="9237" max="9241" width="9.140625" style="269"/>
    <col min="9242" max="9253" width="2" style="269" bestFit="1" customWidth="1"/>
    <col min="9254" max="9472" width="9.140625" style="269"/>
    <col min="9473" max="9473" width="3.85546875" style="269" customWidth="1"/>
    <col min="9474" max="9474" width="4.42578125" style="269" customWidth="1"/>
    <col min="9475" max="9475" width="2.5703125" style="269" customWidth="1"/>
    <col min="9476" max="9476" width="3.5703125" style="269" customWidth="1"/>
    <col min="9477" max="9477" width="3" style="269" customWidth="1"/>
    <col min="9478" max="9478" width="4.28515625" style="269" customWidth="1"/>
    <col min="9479" max="9479" width="4.140625" style="269" customWidth="1"/>
    <col min="9480" max="9480" width="5.140625" style="269" customWidth="1"/>
    <col min="9481" max="9481" width="5.7109375" style="269" customWidth="1"/>
    <col min="9482" max="9482" width="51.85546875" style="269" customWidth="1"/>
    <col min="9483" max="9485" width="12.5703125" style="269" customWidth="1"/>
    <col min="9486" max="9486" width="3.5703125" style="269" bestFit="1" customWidth="1"/>
    <col min="9487" max="9487" width="1.85546875" style="269" bestFit="1" customWidth="1"/>
    <col min="9488" max="9489" width="2.7109375" style="269" bestFit="1" customWidth="1"/>
    <col min="9490" max="9490" width="3.5703125" style="269" bestFit="1" customWidth="1"/>
    <col min="9491" max="9491" width="2.7109375" style="269" bestFit="1" customWidth="1"/>
    <col min="9492" max="9492" width="4.42578125" style="269" bestFit="1" customWidth="1"/>
    <col min="9493" max="9497" width="9.140625" style="269"/>
    <col min="9498" max="9509" width="2" style="269" bestFit="1" customWidth="1"/>
    <col min="9510" max="9728" width="9.140625" style="269"/>
    <col min="9729" max="9729" width="3.85546875" style="269" customWidth="1"/>
    <col min="9730" max="9730" width="4.42578125" style="269" customWidth="1"/>
    <col min="9731" max="9731" width="2.5703125" style="269" customWidth="1"/>
    <col min="9732" max="9732" width="3.5703125" style="269" customWidth="1"/>
    <col min="9733" max="9733" width="3" style="269" customWidth="1"/>
    <col min="9734" max="9734" width="4.28515625" style="269" customWidth="1"/>
    <col min="9735" max="9735" width="4.140625" style="269" customWidth="1"/>
    <col min="9736" max="9736" width="5.140625" style="269" customWidth="1"/>
    <col min="9737" max="9737" width="5.7109375" style="269" customWidth="1"/>
    <col min="9738" max="9738" width="51.85546875" style="269" customWidth="1"/>
    <col min="9739" max="9741" width="12.5703125" style="269" customWidth="1"/>
    <col min="9742" max="9742" width="3.5703125" style="269" bestFit="1" customWidth="1"/>
    <col min="9743" max="9743" width="1.85546875" style="269" bestFit="1" customWidth="1"/>
    <col min="9744" max="9745" width="2.7109375" style="269" bestFit="1" customWidth="1"/>
    <col min="9746" max="9746" width="3.5703125" style="269" bestFit="1" customWidth="1"/>
    <col min="9747" max="9747" width="2.7109375" style="269" bestFit="1" customWidth="1"/>
    <col min="9748" max="9748" width="4.42578125" style="269" bestFit="1" customWidth="1"/>
    <col min="9749" max="9753" width="9.140625" style="269"/>
    <col min="9754" max="9765" width="2" style="269" bestFit="1" customWidth="1"/>
    <col min="9766" max="9984" width="9.140625" style="269"/>
    <col min="9985" max="9985" width="3.85546875" style="269" customWidth="1"/>
    <col min="9986" max="9986" width="4.42578125" style="269" customWidth="1"/>
    <col min="9987" max="9987" width="2.5703125" style="269" customWidth="1"/>
    <col min="9988" max="9988" width="3.5703125" style="269" customWidth="1"/>
    <col min="9989" max="9989" width="3" style="269" customWidth="1"/>
    <col min="9990" max="9990" width="4.28515625" style="269" customWidth="1"/>
    <col min="9991" max="9991" width="4.140625" style="269" customWidth="1"/>
    <col min="9992" max="9992" width="5.140625" style="269" customWidth="1"/>
    <col min="9993" max="9993" width="5.7109375" style="269" customWidth="1"/>
    <col min="9994" max="9994" width="51.85546875" style="269" customWidth="1"/>
    <col min="9995" max="9997" width="12.5703125" style="269" customWidth="1"/>
    <col min="9998" max="9998" width="3.5703125" style="269" bestFit="1" customWidth="1"/>
    <col min="9999" max="9999" width="1.85546875" style="269" bestFit="1" customWidth="1"/>
    <col min="10000" max="10001" width="2.7109375" style="269" bestFit="1" customWidth="1"/>
    <col min="10002" max="10002" width="3.5703125" style="269" bestFit="1" customWidth="1"/>
    <col min="10003" max="10003" width="2.7109375" style="269" bestFit="1" customWidth="1"/>
    <col min="10004" max="10004" width="4.42578125" style="269" bestFit="1" customWidth="1"/>
    <col min="10005" max="10009" width="9.140625" style="269"/>
    <col min="10010" max="10021" width="2" style="269" bestFit="1" customWidth="1"/>
    <col min="10022" max="10240" width="9.140625" style="269"/>
    <col min="10241" max="10241" width="3.85546875" style="269" customWidth="1"/>
    <col min="10242" max="10242" width="4.42578125" style="269" customWidth="1"/>
    <col min="10243" max="10243" width="2.5703125" style="269" customWidth="1"/>
    <col min="10244" max="10244" width="3.5703125" style="269" customWidth="1"/>
    <col min="10245" max="10245" width="3" style="269" customWidth="1"/>
    <col min="10246" max="10246" width="4.28515625" style="269" customWidth="1"/>
    <col min="10247" max="10247" width="4.140625" style="269" customWidth="1"/>
    <col min="10248" max="10248" width="5.140625" style="269" customWidth="1"/>
    <col min="10249" max="10249" width="5.7109375" style="269" customWidth="1"/>
    <col min="10250" max="10250" width="51.85546875" style="269" customWidth="1"/>
    <col min="10251" max="10253" width="12.5703125" style="269" customWidth="1"/>
    <col min="10254" max="10254" width="3.5703125" style="269" bestFit="1" customWidth="1"/>
    <col min="10255" max="10255" width="1.85546875" style="269" bestFit="1" customWidth="1"/>
    <col min="10256" max="10257" width="2.7109375" style="269" bestFit="1" customWidth="1"/>
    <col min="10258" max="10258" width="3.5703125" style="269" bestFit="1" customWidth="1"/>
    <col min="10259" max="10259" width="2.7109375" style="269" bestFit="1" customWidth="1"/>
    <col min="10260" max="10260" width="4.42578125" style="269" bestFit="1" customWidth="1"/>
    <col min="10261" max="10265" width="9.140625" style="269"/>
    <col min="10266" max="10277" width="2" style="269" bestFit="1" customWidth="1"/>
    <col min="10278" max="10496" width="9.140625" style="269"/>
    <col min="10497" max="10497" width="3.85546875" style="269" customWidth="1"/>
    <col min="10498" max="10498" width="4.42578125" style="269" customWidth="1"/>
    <col min="10499" max="10499" width="2.5703125" style="269" customWidth="1"/>
    <col min="10500" max="10500" width="3.5703125" style="269" customWidth="1"/>
    <col min="10501" max="10501" width="3" style="269" customWidth="1"/>
    <col min="10502" max="10502" width="4.28515625" style="269" customWidth="1"/>
    <col min="10503" max="10503" width="4.140625" style="269" customWidth="1"/>
    <col min="10504" max="10504" width="5.140625" style="269" customWidth="1"/>
    <col min="10505" max="10505" width="5.7109375" style="269" customWidth="1"/>
    <col min="10506" max="10506" width="51.85546875" style="269" customWidth="1"/>
    <col min="10507" max="10509" width="12.5703125" style="269" customWidth="1"/>
    <col min="10510" max="10510" width="3.5703125" style="269" bestFit="1" customWidth="1"/>
    <col min="10511" max="10511" width="1.85546875" style="269" bestFit="1" customWidth="1"/>
    <col min="10512" max="10513" width="2.7109375" style="269" bestFit="1" customWidth="1"/>
    <col min="10514" max="10514" width="3.5703125" style="269" bestFit="1" customWidth="1"/>
    <col min="10515" max="10515" width="2.7109375" style="269" bestFit="1" customWidth="1"/>
    <col min="10516" max="10516" width="4.42578125" style="269" bestFit="1" customWidth="1"/>
    <col min="10517" max="10521" width="9.140625" style="269"/>
    <col min="10522" max="10533" width="2" style="269" bestFit="1" customWidth="1"/>
    <col min="10534" max="10752" width="9.140625" style="269"/>
    <col min="10753" max="10753" width="3.85546875" style="269" customWidth="1"/>
    <col min="10754" max="10754" width="4.42578125" style="269" customWidth="1"/>
    <col min="10755" max="10755" width="2.5703125" style="269" customWidth="1"/>
    <col min="10756" max="10756" width="3.5703125" style="269" customWidth="1"/>
    <col min="10757" max="10757" width="3" style="269" customWidth="1"/>
    <col min="10758" max="10758" width="4.28515625" style="269" customWidth="1"/>
    <col min="10759" max="10759" width="4.140625" style="269" customWidth="1"/>
    <col min="10760" max="10760" width="5.140625" style="269" customWidth="1"/>
    <col min="10761" max="10761" width="5.7109375" style="269" customWidth="1"/>
    <col min="10762" max="10762" width="51.85546875" style="269" customWidth="1"/>
    <col min="10763" max="10765" width="12.5703125" style="269" customWidth="1"/>
    <col min="10766" max="10766" width="3.5703125" style="269" bestFit="1" customWidth="1"/>
    <col min="10767" max="10767" width="1.85546875" style="269" bestFit="1" customWidth="1"/>
    <col min="10768" max="10769" width="2.7109375" style="269" bestFit="1" customWidth="1"/>
    <col min="10770" max="10770" width="3.5703125" style="269" bestFit="1" customWidth="1"/>
    <col min="10771" max="10771" width="2.7109375" style="269" bestFit="1" customWidth="1"/>
    <col min="10772" max="10772" width="4.42578125" style="269" bestFit="1" customWidth="1"/>
    <col min="10773" max="10777" width="9.140625" style="269"/>
    <col min="10778" max="10789" width="2" style="269" bestFit="1" customWidth="1"/>
    <col min="10790" max="11008" width="9.140625" style="269"/>
    <col min="11009" max="11009" width="3.85546875" style="269" customWidth="1"/>
    <col min="11010" max="11010" width="4.42578125" style="269" customWidth="1"/>
    <col min="11011" max="11011" width="2.5703125" style="269" customWidth="1"/>
    <col min="11012" max="11012" width="3.5703125" style="269" customWidth="1"/>
    <col min="11013" max="11013" width="3" style="269" customWidth="1"/>
    <col min="11014" max="11014" width="4.28515625" style="269" customWidth="1"/>
    <col min="11015" max="11015" width="4.140625" style="269" customWidth="1"/>
    <col min="11016" max="11016" width="5.140625" style="269" customWidth="1"/>
    <col min="11017" max="11017" width="5.7109375" style="269" customWidth="1"/>
    <col min="11018" max="11018" width="51.85546875" style="269" customWidth="1"/>
    <col min="11019" max="11021" width="12.5703125" style="269" customWidth="1"/>
    <col min="11022" max="11022" width="3.5703125" style="269" bestFit="1" customWidth="1"/>
    <col min="11023" max="11023" width="1.85546875" style="269" bestFit="1" customWidth="1"/>
    <col min="11024" max="11025" width="2.7109375" style="269" bestFit="1" customWidth="1"/>
    <col min="11026" max="11026" width="3.5703125" style="269" bestFit="1" customWidth="1"/>
    <col min="11027" max="11027" width="2.7109375" style="269" bestFit="1" customWidth="1"/>
    <col min="11028" max="11028" width="4.42578125" style="269" bestFit="1" customWidth="1"/>
    <col min="11029" max="11033" width="9.140625" style="269"/>
    <col min="11034" max="11045" width="2" style="269" bestFit="1" customWidth="1"/>
    <col min="11046" max="11264" width="9.140625" style="269"/>
    <col min="11265" max="11265" width="3.85546875" style="269" customWidth="1"/>
    <col min="11266" max="11266" width="4.42578125" style="269" customWidth="1"/>
    <col min="11267" max="11267" width="2.5703125" style="269" customWidth="1"/>
    <col min="11268" max="11268" width="3.5703125" style="269" customWidth="1"/>
    <col min="11269" max="11269" width="3" style="269" customWidth="1"/>
    <col min="11270" max="11270" width="4.28515625" style="269" customWidth="1"/>
    <col min="11271" max="11271" width="4.140625" style="269" customWidth="1"/>
    <col min="11272" max="11272" width="5.140625" style="269" customWidth="1"/>
    <col min="11273" max="11273" width="5.7109375" style="269" customWidth="1"/>
    <col min="11274" max="11274" width="51.85546875" style="269" customWidth="1"/>
    <col min="11275" max="11277" width="12.5703125" style="269" customWidth="1"/>
    <col min="11278" max="11278" width="3.5703125" style="269" bestFit="1" customWidth="1"/>
    <col min="11279" max="11279" width="1.85546875" style="269" bestFit="1" customWidth="1"/>
    <col min="11280" max="11281" width="2.7109375" style="269" bestFit="1" customWidth="1"/>
    <col min="11282" max="11282" width="3.5703125" style="269" bestFit="1" customWidth="1"/>
    <col min="11283" max="11283" width="2.7109375" style="269" bestFit="1" customWidth="1"/>
    <col min="11284" max="11284" width="4.42578125" style="269" bestFit="1" customWidth="1"/>
    <col min="11285" max="11289" width="9.140625" style="269"/>
    <col min="11290" max="11301" width="2" style="269" bestFit="1" customWidth="1"/>
    <col min="11302" max="11520" width="9.140625" style="269"/>
    <col min="11521" max="11521" width="3.85546875" style="269" customWidth="1"/>
    <col min="11522" max="11522" width="4.42578125" style="269" customWidth="1"/>
    <col min="11523" max="11523" width="2.5703125" style="269" customWidth="1"/>
    <col min="11524" max="11524" width="3.5703125" style="269" customWidth="1"/>
    <col min="11525" max="11525" width="3" style="269" customWidth="1"/>
    <col min="11526" max="11526" width="4.28515625" style="269" customWidth="1"/>
    <col min="11527" max="11527" width="4.140625" style="269" customWidth="1"/>
    <col min="11528" max="11528" width="5.140625" style="269" customWidth="1"/>
    <col min="11529" max="11529" width="5.7109375" style="269" customWidth="1"/>
    <col min="11530" max="11530" width="51.85546875" style="269" customWidth="1"/>
    <col min="11531" max="11533" width="12.5703125" style="269" customWidth="1"/>
    <col min="11534" max="11534" width="3.5703125" style="269" bestFit="1" customWidth="1"/>
    <col min="11535" max="11535" width="1.85546875" style="269" bestFit="1" customWidth="1"/>
    <col min="11536" max="11537" width="2.7109375" style="269" bestFit="1" customWidth="1"/>
    <col min="11538" max="11538" width="3.5703125" style="269" bestFit="1" customWidth="1"/>
    <col min="11539" max="11539" width="2.7109375" style="269" bestFit="1" customWidth="1"/>
    <col min="11540" max="11540" width="4.42578125" style="269" bestFit="1" customWidth="1"/>
    <col min="11541" max="11545" width="9.140625" style="269"/>
    <col min="11546" max="11557" width="2" style="269" bestFit="1" customWidth="1"/>
    <col min="11558" max="11776" width="9.140625" style="269"/>
    <col min="11777" max="11777" width="3.85546875" style="269" customWidth="1"/>
    <col min="11778" max="11778" width="4.42578125" style="269" customWidth="1"/>
    <col min="11779" max="11779" width="2.5703125" style="269" customWidth="1"/>
    <col min="11780" max="11780" width="3.5703125" style="269" customWidth="1"/>
    <col min="11781" max="11781" width="3" style="269" customWidth="1"/>
    <col min="11782" max="11782" width="4.28515625" style="269" customWidth="1"/>
    <col min="11783" max="11783" width="4.140625" style="269" customWidth="1"/>
    <col min="11784" max="11784" width="5.140625" style="269" customWidth="1"/>
    <col min="11785" max="11785" width="5.7109375" style="269" customWidth="1"/>
    <col min="11786" max="11786" width="51.85546875" style="269" customWidth="1"/>
    <col min="11787" max="11789" width="12.5703125" style="269" customWidth="1"/>
    <col min="11790" max="11790" width="3.5703125" style="269" bestFit="1" customWidth="1"/>
    <col min="11791" max="11791" width="1.85546875" style="269" bestFit="1" customWidth="1"/>
    <col min="11792" max="11793" width="2.7109375" style="269" bestFit="1" customWidth="1"/>
    <col min="11794" max="11794" width="3.5703125" style="269" bestFit="1" customWidth="1"/>
    <col min="11795" max="11795" width="2.7109375" style="269" bestFit="1" customWidth="1"/>
    <col min="11796" max="11796" width="4.42578125" style="269" bestFit="1" customWidth="1"/>
    <col min="11797" max="11801" width="9.140625" style="269"/>
    <col min="11802" max="11813" width="2" style="269" bestFit="1" customWidth="1"/>
    <col min="11814" max="12032" width="9.140625" style="269"/>
    <col min="12033" max="12033" width="3.85546875" style="269" customWidth="1"/>
    <col min="12034" max="12034" width="4.42578125" style="269" customWidth="1"/>
    <col min="12035" max="12035" width="2.5703125" style="269" customWidth="1"/>
    <col min="12036" max="12036" width="3.5703125" style="269" customWidth="1"/>
    <col min="12037" max="12037" width="3" style="269" customWidth="1"/>
    <col min="12038" max="12038" width="4.28515625" style="269" customWidth="1"/>
    <col min="12039" max="12039" width="4.140625" style="269" customWidth="1"/>
    <col min="12040" max="12040" width="5.140625" style="269" customWidth="1"/>
    <col min="12041" max="12041" width="5.7109375" style="269" customWidth="1"/>
    <col min="12042" max="12042" width="51.85546875" style="269" customWidth="1"/>
    <col min="12043" max="12045" width="12.5703125" style="269" customWidth="1"/>
    <col min="12046" max="12046" width="3.5703125" style="269" bestFit="1" customWidth="1"/>
    <col min="12047" max="12047" width="1.85546875" style="269" bestFit="1" customWidth="1"/>
    <col min="12048" max="12049" width="2.7109375" style="269" bestFit="1" customWidth="1"/>
    <col min="12050" max="12050" width="3.5703125" style="269" bestFit="1" customWidth="1"/>
    <col min="12051" max="12051" width="2.7109375" style="269" bestFit="1" customWidth="1"/>
    <col min="12052" max="12052" width="4.42578125" style="269" bestFit="1" customWidth="1"/>
    <col min="12053" max="12057" width="9.140625" style="269"/>
    <col min="12058" max="12069" width="2" style="269" bestFit="1" customWidth="1"/>
    <col min="12070" max="12288" width="9.140625" style="269"/>
    <col min="12289" max="12289" width="3.85546875" style="269" customWidth="1"/>
    <col min="12290" max="12290" width="4.42578125" style="269" customWidth="1"/>
    <col min="12291" max="12291" width="2.5703125" style="269" customWidth="1"/>
    <col min="12292" max="12292" width="3.5703125" style="269" customWidth="1"/>
    <col min="12293" max="12293" width="3" style="269" customWidth="1"/>
    <col min="12294" max="12294" width="4.28515625" style="269" customWidth="1"/>
    <col min="12295" max="12295" width="4.140625" style="269" customWidth="1"/>
    <col min="12296" max="12296" width="5.140625" style="269" customWidth="1"/>
    <col min="12297" max="12297" width="5.7109375" style="269" customWidth="1"/>
    <col min="12298" max="12298" width="51.85546875" style="269" customWidth="1"/>
    <col min="12299" max="12301" width="12.5703125" style="269" customWidth="1"/>
    <col min="12302" max="12302" width="3.5703125" style="269" bestFit="1" customWidth="1"/>
    <col min="12303" max="12303" width="1.85546875" style="269" bestFit="1" customWidth="1"/>
    <col min="12304" max="12305" width="2.7109375" style="269" bestFit="1" customWidth="1"/>
    <col min="12306" max="12306" width="3.5703125" style="269" bestFit="1" customWidth="1"/>
    <col min="12307" max="12307" width="2.7109375" style="269" bestFit="1" customWidth="1"/>
    <col min="12308" max="12308" width="4.42578125" style="269" bestFit="1" customWidth="1"/>
    <col min="12309" max="12313" width="9.140625" style="269"/>
    <col min="12314" max="12325" width="2" style="269" bestFit="1" customWidth="1"/>
    <col min="12326" max="12544" width="9.140625" style="269"/>
    <col min="12545" max="12545" width="3.85546875" style="269" customWidth="1"/>
    <col min="12546" max="12546" width="4.42578125" style="269" customWidth="1"/>
    <col min="12547" max="12547" width="2.5703125" style="269" customWidth="1"/>
    <col min="12548" max="12548" width="3.5703125" style="269" customWidth="1"/>
    <col min="12549" max="12549" width="3" style="269" customWidth="1"/>
    <col min="12550" max="12550" width="4.28515625" style="269" customWidth="1"/>
    <col min="12551" max="12551" width="4.140625" style="269" customWidth="1"/>
    <col min="12552" max="12552" width="5.140625" style="269" customWidth="1"/>
    <col min="12553" max="12553" width="5.7109375" style="269" customWidth="1"/>
    <col min="12554" max="12554" width="51.85546875" style="269" customWidth="1"/>
    <col min="12555" max="12557" width="12.5703125" style="269" customWidth="1"/>
    <col min="12558" max="12558" width="3.5703125" style="269" bestFit="1" customWidth="1"/>
    <col min="12559" max="12559" width="1.85546875" style="269" bestFit="1" customWidth="1"/>
    <col min="12560" max="12561" width="2.7109375" style="269" bestFit="1" customWidth="1"/>
    <col min="12562" max="12562" width="3.5703125" style="269" bestFit="1" customWidth="1"/>
    <col min="12563" max="12563" width="2.7109375" style="269" bestFit="1" customWidth="1"/>
    <col min="12564" max="12564" width="4.42578125" style="269" bestFit="1" customWidth="1"/>
    <col min="12565" max="12569" width="9.140625" style="269"/>
    <col min="12570" max="12581" width="2" style="269" bestFit="1" customWidth="1"/>
    <col min="12582" max="12800" width="9.140625" style="269"/>
    <col min="12801" max="12801" width="3.85546875" style="269" customWidth="1"/>
    <col min="12802" max="12802" width="4.42578125" style="269" customWidth="1"/>
    <col min="12803" max="12803" width="2.5703125" style="269" customWidth="1"/>
    <col min="12804" max="12804" width="3.5703125" style="269" customWidth="1"/>
    <col min="12805" max="12805" width="3" style="269" customWidth="1"/>
    <col min="12806" max="12806" width="4.28515625" style="269" customWidth="1"/>
    <col min="12807" max="12807" width="4.140625" style="269" customWidth="1"/>
    <col min="12808" max="12808" width="5.140625" style="269" customWidth="1"/>
    <col min="12809" max="12809" width="5.7109375" style="269" customWidth="1"/>
    <col min="12810" max="12810" width="51.85546875" style="269" customWidth="1"/>
    <col min="12811" max="12813" width="12.5703125" style="269" customWidth="1"/>
    <col min="12814" max="12814" width="3.5703125" style="269" bestFit="1" customWidth="1"/>
    <col min="12815" max="12815" width="1.85546875" style="269" bestFit="1" customWidth="1"/>
    <col min="12816" max="12817" width="2.7109375" style="269" bestFit="1" customWidth="1"/>
    <col min="12818" max="12818" width="3.5703125" style="269" bestFit="1" customWidth="1"/>
    <col min="12819" max="12819" width="2.7109375" style="269" bestFit="1" customWidth="1"/>
    <col min="12820" max="12820" width="4.42578125" style="269" bestFit="1" customWidth="1"/>
    <col min="12821" max="12825" width="9.140625" style="269"/>
    <col min="12826" max="12837" width="2" style="269" bestFit="1" customWidth="1"/>
    <col min="12838" max="13056" width="9.140625" style="269"/>
    <col min="13057" max="13057" width="3.85546875" style="269" customWidth="1"/>
    <col min="13058" max="13058" width="4.42578125" style="269" customWidth="1"/>
    <col min="13059" max="13059" width="2.5703125" style="269" customWidth="1"/>
    <col min="13060" max="13060" width="3.5703125" style="269" customWidth="1"/>
    <col min="13061" max="13061" width="3" style="269" customWidth="1"/>
    <col min="13062" max="13062" width="4.28515625" style="269" customWidth="1"/>
    <col min="13063" max="13063" width="4.140625" style="269" customWidth="1"/>
    <col min="13064" max="13064" width="5.140625" style="269" customWidth="1"/>
    <col min="13065" max="13065" width="5.7109375" style="269" customWidth="1"/>
    <col min="13066" max="13066" width="51.85546875" style="269" customWidth="1"/>
    <col min="13067" max="13069" width="12.5703125" style="269" customWidth="1"/>
    <col min="13070" max="13070" width="3.5703125" style="269" bestFit="1" customWidth="1"/>
    <col min="13071" max="13071" width="1.85546875" style="269" bestFit="1" customWidth="1"/>
    <col min="13072" max="13073" width="2.7109375" style="269" bestFit="1" customWidth="1"/>
    <col min="13074" max="13074" width="3.5703125" style="269" bestFit="1" customWidth="1"/>
    <col min="13075" max="13075" width="2.7109375" style="269" bestFit="1" customWidth="1"/>
    <col min="13076" max="13076" width="4.42578125" style="269" bestFit="1" customWidth="1"/>
    <col min="13077" max="13081" width="9.140625" style="269"/>
    <col min="13082" max="13093" width="2" style="269" bestFit="1" customWidth="1"/>
    <col min="13094" max="13312" width="9.140625" style="269"/>
    <col min="13313" max="13313" width="3.85546875" style="269" customWidth="1"/>
    <col min="13314" max="13314" width="4.42578125" style="269" customWidth="1"/>
    <col min="13315" max="13315" width="2.5703125" style="269" customWidth="1"/>
    <col min="13316" max="13316" width="3.5703125" style="269" customWidth="1"/>
    <col min="13317" max="13317" width="3" style="269" customWidth="1"/>
    <col min="13318" max="13318" width="4.28515625" style="269" customWidth="1"/>
    <col min="13319" max="13319" width="4.140625" style="269" customWidth="1"/>
    <col min="13320" max="13320" width="5.140625" style="269" customWidth="1"/>
    <col min="13321" max="13321" width="5.7109375" style="269" customWidth="1"/>
    <col min="13322" max="13322" width="51.85546875" style="269" customWidth="1"/>
    <col min="13323" max="13325" width="12.5703125" style="269" customWidth="1"/>
    <col min="13326" max="13326" width="3.5703125" style="269" bestFit="1" customWidth="1"/>
    <col min="13327" max="13327" width="1.85546875" style="269" bestFit="1" customWidth="1"/>
    <col min="13328" max="13329" width="2.7109375" style="269" bestFit="1" customWidth="1"/>
    <col min="13330" max="13330" width="3.5703125" style="269" bestFit="1" customWidth="1"/>
    <col min="13331" max="13331" width="2.7109375" style="269" bestFit="1" customWidth="1"/>
    <col min="13332" max="13332" width="4.42578125" style="269" bestFit="1" customWidth="1"/>
    <col min="13333" max="13337" width="9.140625" style="269"/>
    <col min="13338" max="13349" width="2" style="269" bestFit="1" customWidth="1"/>
    <col min="13350" max="13568" width="9.140625" style="269"/>
    <col min="13569" max="13569" width="3.85546875" style="269" customWidth="1"/>
    <col min="13570" max="13570" width="4.42578125" style="269" customWidth="1"/>
    <col min="13571" max="13571" width="2.5703125" style="269" customWidth="1"/>
    <col min="13572" max="13572" width="3.5703125" style="269" customWidth="1"/>
    <col min="13573" max="13573" width="3" style="269" customWidth="1"/>
    <col min="13574" max="13574" width="4.28515625" style="269" customWidth="1"/>
    <col min="13575" max="13575" width="4.140625" style="269" customWidth="1"/>
    <col min="13576" max="13576" width="5.140625" style="269" customWidth="1"/>
    <col min="13577" max="13577" width="5.7109375" style="269" customWidth="1"/>
    <col min="13578" max="13578" width="51.85546875" style="269" customWidth="1"/>
    <col min="13579" max="13581" width="12.5703125" style="269" customWidth="1"/>
    <col min="13582" max="13582" width="3.5703125" style="269" bestFit="1" customWidth="1"/>
    <col min="13583" max="13583" width="1.85546875" style="269" bestFit="1" customWidth="1"/>
    <col min="13584" max="13585" width="2.7109375" style="269" bestFit="1" customWidth="1"/>
    <col min="13586" max="13586" width="3.5703125" style="269" bestFit="1" customWidth="1"/>
    <col min="13587" max="13587" width="2.7109375" style="269" bestFit="1" customWidth="1"/>
    <col min="13588" max="13588" width="4.42578125" style="269" bestFit="1" customWidth="1"/>
    <col min="13589" max="13593" width="9.140625" style="269"/>
    <col min="13594" max="13605" width="2" style="269" bestFit="1" customWidth="1"/>
    <col min="13606" max="13824" width="9.140625" style="269"/>
    <col min="13825" max="13825" width="3.85546875" style="269" customWidth="1"/>
    <col min="13826" max="13826" width="4.42578125" style="269" customWidth="1"/>
    <col min="13827" max="13827" width="2.5703125" style="269" customWidth="1"/>
    <col min="13828" max="13828" width="3.5703125" style="269" customWidth="1"/>
    <col min="13829" max="13829" width="3" style="269" customWidth="1"/>
    <col min="13830" max="13830" width="4.28515625" style="269" customWidth="1"/>
    <col min="13831" max="13831" width="4.140625" style="269" customWidth="1"/>
    <col min="13832" max="13832" width="5.140625" style="269" customWidth="1"/>
    <col min="13833" max="13833" width="5.7109375" style="269" customWidth="1"/>
    <col min="13834" max="13834" width="51.85546875" style="269" customWidth="1"/>
    <col min="13835" max="13837" width="12.5703125" style="269" customWidth="1"/>
    <col min="13838" max="13838" width="3.5703125" style="269" bestFit="1" customWidth="1"/>
    <col min="13839" max="13839" width="1.85546875" style="269" bestFit="1" customWidth="1"/>
    <col min="13840" max="13841" width="2.7109375" style="269" bestFit="1" customWidth="1"/>
    <col min="13842" max="13842" width="3.5703125" style="269" bestFit="1" customWidth="1"/>
    <col min="13843" max="13843" width="2.7109375" style="269" bestFit="1" customWidth="1"/>
    <col min="13844" max="13844" width="4.42578125" style="269" bestFit="1" customWidth="1"/>
    <col min="13845" max="13849" width="9.140625" style="269"/>
    <col min="13850" max="13861" width="2" style="269" bestFit="1" customWidth="1"/>
    <col min="13862" max="14080" width="9.140625" style="269"/>
    <col min="14081" max="14081" width="3.85546875" style="269" customWidth="1"/>
    <col min="14082" max="14082" width="4.42578125" style="269" customWidth="1"/>
    <col min="14083" max="14083" width="2.5703125" style="269" customWidth="1"/>
    <col min="14084" max="14084" width="3.5703125" style="269" customWidth="1"/>
    <col min="14085" max="14085" width="3" style="269" customWidth="1"/>
    <col min="14086" max="14086" width="4.28515625" style="269" customWidth="1"/>
    <col min="14087" max="14087" width="4.140625" style="269" customWidth="1"/>
    <col min="14088" max="14088" width="5.140625" style="269" customWidth="1"/>
    <col min="14089" max="14089" width="5.7109375" style="269" customWidth="1"/>
    <col min="14090" max="14090" width="51.85546875" style="269" customWidth="1"/>
    <col min="14091" max="14093" width="12.5703125" style="269" customWidth="1"/>
    <col min="14094" max="14094" width="3.5703125" style="269" bestFit="1" customWidth="1"/>
    <col min="14095" max="14095" width="1.85546875" style="269" bestFit="1" customWidth="1"/>
    <col min="14096" max="14097" width="2.7109375" style="269" bestFit="1" customWidth="1"/>
    <col min="14098" max="14098" width="3.5703125" style="269" bestFit="1" customWidth="1"/>
    <col min="14099" max="14099" width="2.7109375" style="269" bestFit="1" customWidth="1"/>
    <col min="14100" max="14100" width="4.42578125" style="269" bestFit="1" customWidth="1"/>
    <col min="14101" max="14105" width="9.140625" style="269"/>
    <col min="14106" max="14117" width="2" style="269" bestFit="1" customWidth="1"/>
    <col min="14118" max="14336" width="9.140625" style="269"/>
    <col min="14337" max="14337" width="3.85546875" style="269" customWidth="1"/>
    <col min="14338" max="14338" width="4.42578125" style="269" customWidth="1"/>
    <col min="14339" max="14339" width="2.5703125" style="269" customWidth="1"/>
    <col min="14340" max="14340" width="3.5703125" style="269" customWidth="1"/>
    <col min="14341" max="14341" width="3" style="269" customWidth="1"/>
    <col min="14342" max="14342" width="4.28515625" style="269" customWidth="1"/>
    <col min="14343" max="14343" width="4.140625" style="269" customWidth="1"/>
    <col min="14344" max="14344" width="5.140625" style="269" customWidth="1"/>
    <col min="14345" max="14345" width="5.7109375" style="269" customWidth="1"/>
    <col min="14346" max="14346" width="51.85546875" style="269" customWidth="1"/>
    <col min="14347" max="14349" width="12.5703125" style="269" customWidth="1"/>
    <col min="14350" max="14350" width="3.5703125" style="269" bestFit="1" customWidth="1"/>
    <col min="14351" max="14351" width="1.85546875" style="269" bestFit="1" customWidth="1"/>
    <col min="14352" max="14353" width="2.7109375" style="269" bestFit="1" customWidth="1"/>
    <col min="14354" max="14354" width="3.5703125" style="269" bestFit="1" customWidth="1"/>
    <col min="14355" max="14355" width="2.7109375" style="269" bestFit="1" customWidth="1"/>
    <col min="14356" max="14356" width="4.42578125" style="269" bestFit="1" customWidth="1"/>
    <col min="14357" max="14361" width="9.140625" style="269"/>
    <col min="14362" max="14373" width="2" style="269" bestFit="1" customWidth="1"/>
    <col min="14374" max="14592" width="9.140625" style="269"/>
    <col min="14593" max="14593" width="3.85546875" style="269" customWidth="1"/>
    <col min="14594" max="14594" width="4.42578125" style="269" customWidth="1"/>
    <col min="14595" max="14595" width="2.5703125" style="269" customWidth="1"/>
    <col min="14596" max="14596" width="3.5703125" style="269" customWidth="1"/>
    <col min="14597" max="14597" width="3" style="269" customWidth="1"/>
    <col min="14598" max="14598" width="4.28515625" style="269" customWidth="1"/>
    <col min="14599" max="14599" width="4.140625" style="269" customWidth="1"/>
    <col min="14600" max="14600" width="5.140625" style="269" customWidth="1"/>
    <col min="14601" max="14601" width="5.7109375" style="269" customWidth="1"/>
    <col min="14602" max="14602" width="51.85546875" style="269" customWidth="1"/>
    <col min="14603" max="14605" width="12.5703125" style="269" customWidth="1"/>
    <col min="14606" max="14606" width="3.5703125" style="269" bestFit="1" customWidth="1"/>
    <col min="14607" max="14607" width="1.85546875" style="269" bestFit="1" customWidth="1"/>
    <col min="14608" max="14609" width="2.7109375" style="269" bestFit="1" customWidth="1"/>
    <col min="14610" max="14610" width="3.5703125" style="269" bestFit="1" customWidth="1"/>
    <col min="14611" max="14611" width="2.7109375" style="269" bestFit="1" customWidth="1"/>
    <col min="14612" max="14612" width="4.42578125" style="269" bestFit="1" customWidth="1"/>
    <col min="14613" max="14617" width="9.140625" style="269"/>
    <col min="14618" max="14629" width="2" style="269" bestFit="1" customWidth="1"/>
    <col min="14630" max="14848" width="9.140625" style="269"/>
    <col min="14849" max="14849" width="3.85546875" style="269" customWidth="1"/>
    <col min="14850" max="14850" width="4.42578125" style="269" customWidth="1"/>
    <col min="14851" max="14851" width="2.5703125" style="269" customWidth="1"/>
    <col min="14852" max="14852" width="3.5703125" style="269" customWidth="1"/>
    <col min="14853" max="14853" width="3" style="269" customWidth="1"/>
    <col min="14854" max="14854" width="4.28515625" style="269" customWidth="1"/>
    <col min="14855" max="14855" width="4.140625" style="269" customWidth="1"/>
    <col min="14856" max="14856" width="5.140625" style="269" customWidth="1"/>
    <col min="14857" max="14857" width="5.7109375" style="269" customWidth="1"/>
    <col min="14858" max="14858" width="51.85546875" style="269" customWidth="1"/>
    <col min="14859" max="14861" width="12.5703125" style="269" customWidth="1"/>
    <col min="14862" max="14862" width="3.5703125" style="269" bestFit="1" customWidth="1"/>
    <col min="14863" max="14863" width="1.85546875" style="269" bestFit="1" customWidth="1"/>
    <col min="14864" max="14865" width="2.7109375" style="269" bestFit="1" customWidth="1"/>
    <col min="14866" max="14866" width="3.5703125" style="269" bestFit="1" customWidth="1"/>
    <col min="14867" max="14867" width="2.7109375" style="269" bestFit="1" customWidth="1"/>
    <col min="14868" max="14868" width="4.42578125" style="269" bestFit="1" customWidth="1"/>
    <col min="14869" max="14873" width="9.140625" style="269"/>
    <col min="14874" max="14885" width="2" style="269" bestFit="1" customWidth="1"/>
    <col min="14886" max="15104" width="9.140625" style="269"/>
    <col min="15105" max="15105" width="3.85546875" style="269" customWidth="1"/>
    <col min="15106" max="15106" width="4.42578125" style="269" customWidth="1"/>
    <col min="15107" max="15107" width="2.5703125" style="269" customWidth="1"/>
    <col min="15108" max="15108" width="3.5703125" style="269" customWidth="1"/>
    <col min="15109" max="15109" width="3" style="269" customWidth="1"/>
    <col min="15110" max="15110" width="4.28515625" style="269" customWidth="1"/>
    <col min="15111" max="15111" width="4.140625" style="269" customWidth="1"/>
    <col min="15112" max="15112" width="5.140625" style="269" customWidth="1"/>
    <col min="15113" max="15113" width="5.7109375" style="269" customWidth="1"/>
    <col min="15114" max="15114" width="51.85546875" style="269" customWidth="1"/>
    <col min="15115" max="15117" width="12.5703125" style="269" customWidth="1"/>
    <col min="15118" max="15118" width="3.5703125" style="269" bestFit="1" customWidth="1"/>
    <col min="15119" max="15119" width="1.85546875" style="269" bestFit="1" customWidth="1"/>
    <col min="15120" max="15121" width="2.7109375" style="269" bestFit="1" customWidth="1"/>
    <col min="15122" max="15122" width="3.5703125" style="269" bestFit="1" customWidth="1"/>
    <col min="15123" max="15123" width="2.7109375" style="269" bestFit="1" customWidth="1"/>
    <col min="15124" max="15124" width="4.42578125" style="269" bestFit="1" customWidth="1"/>
    <col min="15125" max="15129" width="9.140625" style="269"/>
    <col min="15130" max="15141" width="2" style="269" bestFit="1" customWidth="1"/>
    <col min="15142" max="15360" width="9.140625" style="269"/>
    <col min="15361" max="15361" width="3.85546875" style="269" customWidth="1"/>
    <col min="15362" max="15362" width="4.42578125" style="269" customWidth="1"/>
    <col min="15363" max="15363" width="2.5703125" style="269" customWidth="1"/>
    <col min="15364" max="15364" width="3.5703125" style="269" customWidth="1"/>
    <col min="15365" max="15365" width="3" style="269" customWidth="1"/>
    <col min="15366" max="15366" width="4.28515625" style="269" customWidth="1"/>
    <col min="15367" max="15367" width="4.140625" style="269" customWidth="1"/>
    <col min="15368" max="15368" width="5.140625" style="269" customWidth="1"/>
    <col min="15369" max="15369" width="5.7109375" style="269" customWidth="1"/>
    <col min="15370" max="15370" width="51.85546875" style="269" customWidth="1"/>
    <col min="15371" max="15373" width="12.5703125" style="269" customWidth="1"/>
    <col min="15374" max="15374" width="3.5703125" style="269" bestFit="1" customWidth="1"/>
    <col min="15375" max="15375" width="1.85546875" style="269" bestFit="1" customWidth="1"/>
    <col min="15376" max="15377" width="2.7109375" style="269" bestFit="1" customWidth="1"/>
    <col min="15378" max="15378" width="3.5703125" style="269" bestFit="1" customWidth="1"/>
    <col min="15379" max="15379" width="2.7109375" style="269" bestFit="1" customWidth="1"/>
    <col min="15380" max="15380" width="4.42578125" style="269" bestFit="1" customWidth="1"/>
    <col min="15381" max="15385" width="9.140625" style="269"/>
    <col min="15386" max="15397" width="2" style="269" bestFit="1" customWidth="1"/>
    <col min="15398" max="15616" width="9.140625" style="269"/>
    <col min="15617" max="15617" width="3.85546875" style="269" customWidth="1"/>
    <col min="15618" max="15618" width="4.42578125" style="269" customWidth="1"/>
    <col min="15619" max="15619" width="2.5703125" style="269" customWidth="1"/>
    <col min="15620" max="15620" width="3.5703125" style="269" customWidth="1"/>
    <col min="15621" max="15621" width="3" style="269" customWidth="1"/>
    <col min="15622" max="15622" width="4.28515625" style="269" customWidth="1"/>
    <col min="15623" max="15623" width="4.140625" style="269" customWidth="1"/>
    <col min="15624" max="15624" width="5.140625" style="269" customWidth="1"/>
    <col min="15625" max="15625" width="5.7109375" style="269" customWidth="1"/>
    <col min="15626" max="15626" width="51.85546875" style="269" customWidth="1"/>
    <col min="15627" max="15629" width="12.5703125" style="269" customWidth="1"/>
    <col min="15630" max="15630" width="3.5703125" style="269" bestFit="1" customWidth="1"/>
    <col min="15631" max="15631" width="1.85546875" style="269" bestFit="1" customWidth="1"/>
    <col min="15632" max="15633" width="2.7109375" style="269" bestFit="1" customWidth="1"/>
    <col min="15634" max="15634" width="3.5703125" style="269" bestFit="1" customWidth="1"/>
    <col min="15635" max="15635" width="2.7109375" style="269" bestFit="1" customWidth="1"/>
    <col min="15636" max="15636" width="4.42578125" style="269" bestFit="1" customWidth="1"/>
    <col min="15637" max="15641" width="9.140625" style="269"/>
    <col min="15642" max="15653" width="2" style="269" bestFit="1" customWidth="1"/>
    <col min="15654" max="15872" width="9.140625" style="269"/>
    <col min="15873" max="15873" width="3.85546875" style="269" customWidth="1"/>
    <col min="15874" max="15874" width="4.42578125" style="269" customWidth="1"/>
    <col min="15875" max="15875" width="2.5703125" style="269" customWidth="1"/>
    <col min="15876" max="15876" width="3.5703125" style="269" customWidth="1"/>
    <col min="15877" max="15877" width="3" style="269" customWidth="1"/>
    <col min="15878" max="15878" width="4.28515625" style="269" customWidth="1"/>
    <col min="15879" max="15879" width="4.140625" style="269" customWidth="1"/>
    <col min="15880" max="15880" width="5.140625" style="269" customWidth="1"/>
    <col min="15881" max="15881" width="5.7109375" style="269" customWidth="1"/>
    <col min="15882" max="15882" width="51.85546875" style="269" customWidth="1"/>
    <col min="15883" max="15885" width="12.5703125" style="269" customWidth="1"/>
    <col min="15886" max="15886" width="3.5703125" style="269" bestFit="1" customWidth="1"/>
    <col min="15887" max="15887" width="1.85546875" style="269" bestFit="1" customWidth="1"/>
    <col min="15888" max="15889" width="2.7109375" style="269" bestFit="1" customWidth="1"/>
    <col min="15890" max="15890" width="3.5703125" style="269" bestFit="1" customWidth="1"/>
    <col min="15891" max="15891" width="2.7109375" style="269" bestFit="1" customWidth="1"/>
    <col min="15892" max="15892" width="4.42578125" style="269" bestFit="1" customWidth="1"/>
    <col min="15893" max="15897" width="9.140625" style="269"/>
    <col min="15898" max="15909" width="2" style="269" bestFit="1" customWidth="1"/>
    <col min="15910" max="16128" width="9.140625" style="269"/>
    <col min="16129" max="16129" width="3.85546875" style="269" customWidth="1"/>
    <col min="16130" max="16130" width="4.42578125" style="269" customWidth="1"/>
    <col min="16131" max="16131" width="2.5703125" style="269" customWidth="1"/>
    <col min="16132" max="16132" width="3.5703125" style="269" customWidth="1"/>
    <col min="16133" max="16133" width="3" style="269" customWidth="1"/>
    <col min="16134" max="16134" width="4.28515625" style="269" customWidth="1"/>
    <col min="16135" max="16135" width="4.140625" style="269" customWidth="1"/>
    <col min="16136" max="16136" width="5.140625" style="269" customWidth="1"/>
    <col min="16137" max="16137" width="5.7109375" style="269" customWidth="1"/>
    <col min="16138" max="16138" width="51.85546875" style="269" customWidth="1"/>
    <col min="16139" max="16141" width="12.5703125" style="269" customWidth="1"/>
    <col min="16142" max="16142" width="3.5703125" style="269" bestFit="1" customWidth="1"/>
    <col min="16143" max="16143" width="1.85546875" style="269" bestFit="1" customWidth="1"/>
    <col min="16144" max="16145" width="2.7109375" style="269" bestFit="1" customWidth="1"/>
    <col min="16146" max="16146" width="3.5703125" style="269" bestFit="1" customWidth="1"/>
    <col min="16147" max="16147" width="2.7109375" style="269" bestFit="1" customWidth="1"/>
    <col min="16148" max="16148" width="4.42578125" style="269" bestFit="1" customWidth="1"/>
    <col min="16149" max="16153" width="9.140625" style="269"/>
    <col min="16154" max="16165" width="2" style="269" bestFit="1" customWidth="1"/>
    <col min="16166" max="16384" width="9.140625" style="269"/>
  </cols>
  <sheetData>
    <row r="1" spans="1:37" s="253" customFormat="1" ht="16.7" customHeight="1" x14ac:dyDescent="0.2">
      <c r="A1" s="248"/>
      <c r="B1" s="249"/>
      <c r="C1" s="249"/>
      <c r="D1" s="249"/>
      <c r="E1" s="249"/>
      <c r="F1" s="249"/>
      <c r="G1" s="249"/>
      <c r="H1" s="249"/>
      <c r="I1" s="249"/>
      <c r="J1" s="249"/>
      <c r="K1" s="250"/>
      <c r="L1" s="250"/>
      <c r="M1" s="251" t="s">
        <v>186</v>
      </c>
      <c r="N1" s="252"/>
      <c r="O1" s="252"/>
      <c r="P1" s="252"/>
      <c r="Q1" s="252"/>
      <c r="R1" s="252"/>
      <c r="S1" s="252"/>
      <c r="T1" s="252"/>
      <c r="U1" s="252"/>
      <c r="V1" s="252"/>
      <c r="W1" s="252"/>
      <c r="X1" s="252"/>
      <c r="Y1" s="252"/>
      <c r="Z1" s="252"/>
      <c r="AA1" s="252"/>
      <c r="AB1" s="252"/>
      <c r="AC1" s="252"/>
      <c r="AD1" s="252"/>
      <c r="AE1" s="252"/>
      <c r="AF1" s="252"/>
      <c r="AG1" s="252"/>
      <c r="AH1" s="252"/>
      <c r="AI1" s="252"/>
      <c r="AJ1" s="252"/>
      <c r="AK1" s="252"/>
    </row>
    <row r="2" spans="1:37" s="253" customFormat="1" ht="15.75" customHeight="1" x14ac:dyDescent="0.2">
      <c r="A2" s="248"/>
      <c r="B2" s="249"/>
      <c r="C2" s="249"/>
      <c r="D2" s="249"/>
      <c r="E2" s="249"/>
      <c r="F2" s="249"/>
      <c r="G2" s="249"/>
      <c r="H2" s="249"/>
      <c r="I2" s="249"/>
      <c r="J2" s="249"/>
      <c r="K2" s="314" t="s">
        <v>187</v>
      </c>
      <c r="L2" s="314"/>
      <c r="M2" s="314"/>
      <c r="N2" s="252"/>
      <c r="O2" s="252"/>
      <c r="P2" s="252"/>
      <c r="Q2" s="252"/>
      <c r="R2" s="252"/>
      <c r="S2" s="252"/>
      <c r="T2" s="252"/>
      <c r="U2" s="252"/>
      <c r="V2" s="252"/>
      <c r="W2" s="252"/>
      <c r="X2" s="252"/>
      <c r="Y2" s="252"/>
      <c r="Z2" s="252"/>
      <c r="AA2" s="252"/>
      <c r="AB2" s="252"/>
      <c r="AC2" s="252"/>
      <c r="AD2" s="252"/>
      <c r="AE2" s="252"/>
      <c r="AF2" s="252"/>
      <c r="AG2" s="252"/>
      <c r="AH2" s="252"/>
      <c r="AI2" s="252"/>
      <c r="AJ2" s="252"/>
      <c r="AK2" s="252"/>
    </row>
    <row r="3" spans="1:37" s="253" customFormat="1" ht="15.75" customHeight="1" x14ac:dyDescent="0.2">
      <c r="A3" s="248"/>
      <c r="B3" s="249"/>
      <c r="C3" s="249"/>
      <c r="D3" s="249"/>
      <c r="E3" s="249"/>
      <c r="F3" s="249"/>
      <c r="G3" s="249"/>
      <c r="H3" s="249"/>
      <c r="I3" s="249"/>
      <c r="J3" s="249"/>
      <c r="K3" s="314" t="s">
        <v>188</v>
      </c>
      <c r="L3" s="314"/>
      <c r="M3" s="314"/>
      <c r="N3" s="252"/>
      <c r="O3" s="252"/>
      <c r="P3" s="252"/>
      <c r="Q3" s="252"/>
      <c r="R3" s="252"/>
      <c r="S3" s="252"/>
      <c r="T3" s="252"/>
      <c r="U3" s="252"/>
      <c r="V3" s="252"/>
      <c r="W3" s="252"/>
      <c r="X3" s="252"/>
      <c r="Y3" s="252"/>
      <c r="Z3" s="252"/>
      <c r="AA3" s="252"/>
      <c r="AB3" s="252"/>
      <c r="AC3" s="252"/>
      <c r="AD3" s="252"/>
      <c r="AE3" s="252"/>
      <c r="AF3" s="252"/>
      <c r="AG3" s="252"/>
      <c r="AH3" s="252"/>
      <c r="AI3" s="252"/>
      <c r="AJ3" s="252"/>
      <c r="AK3" s="252"/>
    </row>
    <row r="4" spans="1:37" s="253" customFormat="1" ht="14.25" customHeight="1" x14ac:dyDescent="0.2">
      <c r="A4" s="248"/>
      <c r="B4" s="249"/>
      <c r="C4" s="249"/>
      <c r="D4" s="249"/>
      <c r="E4" s="249"/>
      <c r="F4" s="249"/>
      <c r="G4" s="249"/>
      <c r="H4" s="249"/>
      <c r="I4" s="249"/>
      <c r="J4" s="249"/>
      <c r="K4" s="250"/>
      <c r="L4" s="254"/>
      <c r="M4" s="255" t="s">
        <v>342</v>
      </c>
      <c r="N4" s="252"/>
      <c r="O4" s="252"/>
      <c r="P4" s="252"/>
      <c r="Q4" s="252"/>
      <c r="R4" s="252"/>
      <c r="S4" s="252"/>
      <c r="T4" s="252"/>
      <c r="U4" s="252"/>
      <c r="V4" s="252"/>
      <c r="W4" s="252"/>
      <c r="X4" s="252"/>
      <c r="Y4" s="252"/>
      <c r="Z4" s="252"/>
      <c r="AA4" s="252"/>
      <c r="AB4" s="252"/>
      <c r="AC4" s="252"/>
      <c r="AD4" s="252"/>
      <c r="AE4" s="252"/>
      <c r="AF4" s="252"/>
      <c r="AG4" s="252"/>
      <c r="AH4" s="252"/>
      <c r="AI4" s="252"/>
      <c r="AJ4" s="252"/>
      <c r="AK4" s="252"/>
    </row>
    <row r="5" spans="1:37" s="253" customFormat="1" ht="16.5" customHeight="1" x14ac:dyDescent="0.2">
      <c r="A5" s="248"/>
      <c r="B5" s="249"/>
      <c r="C5" s="249"/>
      <c r="D5" s="249"/>
      <c r="E5" s="249"/>
      <c r="F5" s="249"/>
      <c r="G5" s="249"/>
      <c r="H5" s="249"/>
      <c r="I5" s="249"/>
      <c r="J5" s="249"/>
      <c r="K5" s="250"/>
      <c r="L5" s="250"/>
      <c r="M5" s="250"/>
      <c r="N5" s="252"/>
      <c r="O5" s="252"/>
      <c r="P5" s="252"/>
      <c r="Q5" s="252"/>
      <c r="R5" s="252"/>
      <c r="S5" s="252"/>
      <c r="T5" s="252"/>
      <c r="U5" s="252"/>
      <c r="V5" s="252"/>
      <c r="W5" s="252"/>
      <c r="X5" s="252"/>
      <c r="Y5" s="252"/>
      <c r="Z5" s="252"/>
      <c r="AA5" s="252"/>
      <c r="AB5" s="252"/>
      <c r="AC5" s="252"/>
      <c r="AD5" s="252"/>
      <c r="AE5" s="252"/>
      <c r="AF5" s="252"/>
      <c r="AG5" s="252"/>
      <c r="AH5" s="252"/>
      <c r="AI5" s="252"/>
      <c r="AJ5" s="252"/>
      <c r="AK5" s="252"/>
    </row>
    <row r="6" spans="1:37" s="253" customFormat="1" ht="15.75" customHeight="1" x14ac:dyDescent="0.2">
      <c r="A6" s="315" t="s">
        <v>189</v>
      </c>
      <c r="B6" s="315"/>
      <c r="C6" s="315"/>
      <c r="D6" s="315"/>
      <c r="E6" s="315"/>
      <c r="F6" s="315"/>
      <c r="G6" s="315"/>
      <c r="H6" s="315"/>
      <c r="I6" s="315"/>
      <c r="J6" s="315"/>
      <c r="K6" s="315"/>
      <c r="L6" s="315"/>
      <c r="M6" s="315"/>
      <c r="N6" s="252"/>
      <c r="O6" s="252"/>
      <c r="P6" s="252"/>
      <c r="Q6" s="252"/>
      <c r="R6" s="252"/>
      <c r="S6" s="252"/>
      <c r="T6" s="252"/>
      <c r="U6" s="252"/>
      <c r="V6" s="252"/>
      <c r="W6" s="252"/>
      <c r="X6" s="252"/>
      <c r="Y6" s="252"/>
      <c r="Z6" s="252"/>
      <c r="AA6" s="252"/>
      <c r="AB6" s="252"/>
      <c r="AC6" s="252"/>
      <c r="AD6" s="252"/>
      <c r="AE6" s="252"/>
      <c r="AF6" s="252"/>
      <c r="AG6" s="252"/>
      <c r="AH6" s="252"/>
      <c r="AI6" s="252"/>
      <c r="AJ6" s="252"/>
      <c r="AK6" s="252"/>
    </row>
    <row r="7" spans="1:37" s="253" customFormat="1" ht="14.25" customHeight="1" x14ac:dyDescent="0.2">
      <c r="A7" s="248"/>
      <c r="B7" s="249"/>
      <c r="C7" s="249"/>
      <c r="D7" s="249"/>
      <c r="E7" s="249"/>
      <c r="F7" s="249"/>
      <c r="G7" s="249"/>
      <c r="H7" s="249"/>
      <c r="I7" s="249"/>
      <c r="J7" s="249"/>
      <c r="K7" s="248"/>
      <c r="L7" s="248"/>
      <c r="M7" s="248"/>
      <c r="N7" s="252"/>
      <c r="O7" s="252"/>
      <c r="P7" s="252"/>
      <c r="Q7" s="252"/>
      <c r="R7" s="252"/>
      <c r="S7" s="252"/>
      <c r="T7" s="252"/>
      <c r="U7" s="252"/>
      <c r="V7" s="252"/>
      <c r="W7" s="252"/>
      <c r="X7" s="252"/>
      <c r="Y7" s="252"/>
      <c r="Z7" s="252"/>
      <c r="AA7" s="252"/>
      <c r="AB7" s="252"/>
      <c r="AC7" s="252"/>
      <c r="AD7" s="252"/>
      <c r="AE7" s="252"/>
      <c r="AF7" s="252"/>
      <c r="AG7" s="252"/>
      <c r="AH7" s="252"/>
      <c r="AI7" s="252"/>
      <c r="AJ7" s="252"/>
      <c r="AK7" s="252"/>
    </row>
    <row r="8" spans="1:37" s="253" customFormat="1" ht="15.75" customHeight="1" x14ac:dyDescent="0.2">
      <c r="A8" s="248"/>
      <c r="B8" s="249"/>
      <c r="C8" s="249"/>
      <c r="D8" s="249"/>
      <c r="E8" s="249"/>
      <c r="F8" s="249"/>
      <c r="G8" s="249"/>
      <c r="H8" s="249"/>
      <c r="I8" s="249"/>
      <c r="J8" s="249"/>
      <c r="K8" s="248"/>
      <c r="L8" s="248"/>
      <c r="M8" s="256" t="s">
        <v>190</v>
      </c>
      <c r="N8" s="252"/>
      <c r="O8" s="252"/>
      <c r="P8" s="252"/>
      <c r="Q8" s="252"/>
      <c r="R8" s="252"/>
      <c r="S8" s="252"/>
      <c r="T8" s="252"/>
      <c r="U8" s="252"/>
      <c r="V8" s="252"/>
      <c r="W8" s="252"/>
      <c r="X8" s="252"/>
      <c r="Y8" s="252"/>
      <c r="Z8" s="252"/>
      <c r="AA8" s="252"/>
      <c r="AB8" s="252"/>
      <c r="AC8" s="252"/>
      <c r="AD8" s="252"/>
      <c r="AE8" s="252"/>
      <c r="AF8" s="252"/>
      <c r="AG8" s="252"/>
      <c r="AH8" s="252"/>
      <c r="AI8" s="252"/>
      <c r="AJ8" s="252"/>
      <c r="AK8" s="252"/>
    </row>
    <row r="9" spans="1:37" s="253" customFormat="1" ht="15" customHeight="1" x14ac:dyDescent="0.2">
      <c r="A9" s="316" t="s">
        <v>191</v>
      </c>
      <c r="B9" s="317" t="s">
        <v>192</v>
      </c>
      <c r="C9" s="318"/>
      <c r="D9" s="318"/>
      <c r="E9" s="318"/>
      <c r="F9" s="318"/>
      <c r="G9" s="318"/>
      <c r="H9" s="318"/>
      <c r="I9" s="319"/>
      <c r="J9" s="320" t="s">
        <v>193</v>
      </c>
      <c r="K9" s="321" t="s">
        <v>194</v>
      </c>
      <c r="L9" s="321" t="s">
        <v>195</v>
      </c>
      <c r="M9" s="321" t="s">
        <v>196</v>
      </c>
      <c r="N9" s="252"/>
      <c r="O9" s="252"/>
      <c r="P9" s="252"/>
      <c r="Q9" s="252"/>
      <c r="R9" s="252"/>
      <c r="S9" s="252"/>
      <c r="T9" s="252"/>
      <c r="U9" s="252"/>
      <c r="V9" s="252"/>
      <c r="W9" s="252"/>
      <c r="X9" s="252"/>
      <c r="Y9" s="252"/>
      <c r="Z9" s="252"/>
      <c r="AA9" s="252"/>
      <c r="AB9" s="252"/>
      <c r="AC9" s="252"/>
      <c r="AD9" s="252"/>
      <c r="AE9" s="252"/>
      <c r="AF9" s="252"/>
      <c r="AG9" s="252"/>
      <c r="AH9" s="252"/>
      <c r="AI9" s="252"/>
      <c r="AJ9" s="252"/>
      <c r="AK9" s="252"/>
    </row>
    <row r="10" spans="1:37" s="253" customFormat="1" ht="138" customHeight="1" x14ac:dyDescent="0.2">
      <c r="A10" s="316"/>
      <c r="B10" s="257" t="s">
        <v>197</v>
      </c>
      <c r="C10" s="257" t="s">
        <v>198</v>
      </c>
      <c r="D10" s="257" t="s">
        <v>199</v>
      </c>
      <c r="E10" s="257" t="s">
        <v>200</v>
      </c>
      <c r="F10" s="257" t="s">
        <v>201</v>
      </c>
      <c r="G10" s="257" t="s">
        <v>202</v>
      </c>
      <c r="H10" s="257" t="s">
        <v>203</v>
      </c>
      <c r="I10" s="257" t="s">
        <v>204</v>
      </c>
      <c r="J10" s="321"/>
      <c r="K10" s="321"/>
      <c r="L10" s="321"/>
      <c r="M10" s="321"/>
      <c r="N10" s="252"/>
      <c r="O10" s="252"/>
      <c r="P10" s="252"/>
      <c r="Q10" s="252"/>
      <c r="R10" s="252"/>
      <c r="S10" s="252"/>
      <c r="T10" s="252"/>
      <c r="U10" s="252"/>
      <c r="V10" s="252"/>
      <c r="W10" s="252"/>
      <c r="X10" s="252"/>
      <c r="Y10" s="252"/>
      <c r="Z10" s="252"/>
      <c r="AA10" s="252"/>
      <c r="AB10" s="252"/>
      <c r="AC10" s="252"/>
      <c r="AD10" s="252"/>
      <c r="AE10" s="252"/>
      <c r="AF10" s="252"/>
      <c r="AG10" s="252"/>
      <c r="AH10" s="252"/>
      <c r="AI10" s="252"/>
      <c r="AJ10" s="252"/>
      <c r="AK10" s="252"/>
    </row>
    <row r="11" spans="1:37" s="253" customFormat="1" ht="12.95" customHeight="1" x14ac:dyDescent="0.2">
      <c r="A11" s="258"/>
      <c r="B11" s="259">
        <v>1</v>
      </c>
      <c r="C11" s="259">
        <v>2</v>
      </c>
      <c r="D11" s="259">
        <v>3</v>
      </c>
      <c r="E11" s="259">
        <v>4</v>
      </c>
      <c r="F11" s="259">
        <v>5</v>
      </c>
      <c r="G11" s="259">
        <v>6</v>
      </c>
      <c r="H11" s="259">
        <v>7</v>
      </c>
      <c r="I11" s="259">
        <v>8</v>
      </c>
      <c r="J11" s="259">
        <v>9</v>
      </c>
      <c r="K11" s="260">
        <v>10</v>
      </c>
      <c r="L11" s="260">
        <v>11</v>
      </c>
      <c r="M11" s="260">
        <v>12</v>
      </c>
      <c r="N11" s="252"/>
      <c r="O11" s="252"/>
      <c r="P11" s="252"/>
      <c r="Q11" s="252"/>
      <c r="R11" s="252"/>
      <c r="S11" s="252"/>
      <c r="T11" s="252"/>
      <c r="U11" s="252"/>
      <c r="V11" s="252"/>
      <c r="W11" s="252"/>
      <c r="X11" s="252"/>
      <c r="Y11" s="252"/>
      <c r="Z11" s="252"/>
      <c r="AA11" s="252"/>
      <c r="AB11" s="252"/>
      <c r="AC11" s="252"/>
      <c r="AD11" s="252"/>
      <c r="AE11" s="252"/>
      <c r="AF11" s="252"/>
      <c r="AG11" s="252"/>
      <c r="AH11" s="252"/>
      <c r="AI11" s="252"/>
      <c r="AJ11" s="252"/>
      <c r="AK11" s="252"/>
    </row>
    <row r="12" spans="1:37" ht="14.25" customHeight="1" x14ac:dyDescent="0.2">
      <c r="A12" s="261" t="s">
        <v>205</v>
      </c>
      <c r="B12" s="262" t="s">
        <v>206</v>
      </c>
      <c r="C12" s="262" t="s">
        <v>205</v>
      </c>
      <c r="D12" s="262" t="s">
        <v>207</v>
      </c>
      <c r="E12" s="262" t="s">
        <v>207</v>
      </c>
      <c r="F12" s="262" t="s">
        <v>206</v>
      </c>
      <c r="G12" s="262" t="s">
        <v>207</v>
      </c>
      <c r="H12" s="262" t="s">
        <v>208</v>
      </c>
      <c r="I12" s="262" t="s">
        <v>206</v>
      </c>
      <c r="J12" s="263" t="s">
        <v>209</v>
      </c>
      <c r="K12" s="264">
        <f>SUM(K13,K35,K42)</f>
        <v>12428</v>
      </c>
      <c r="L12" s="264">
        <f>SUM(L13,L35,L42)</f>
        <v>12263</v>
      </c>
      <c r="M12" s="264">
        <f>SUM(M13,M35,M42)</f>
        <v>12254.1</v>
      </c>
      <c r="N12" s="265"/>
      <c r="O12" s="265"/>
      <c r="P12" s="265"/>
      <c r="Q12" s="265"/>
      <c r="R12" s="265"/>
      <c r="S12" s="265"/>
      <c r="T12" s="265"/>
      <c r="U12" s="265"/>
      <c r="V12" s="266"/>
      <c r="W12" s="267"/>
      <c r="X12" s="267"/>
      <c r="Y12" s="267"/>
    </row>
    <row r="13" spans="1:37" ht="14.25" customHeight="1" x14ac:dyDescent="0.2">
      <c r="A13" s="261" t="s">
        <v>210</v>
      </c>
      <c r="B13" s="262" t="s">
        <v>211</v>
      </c>
      <c r="C13" s="262" t="s">
        <v>205</v>
      </c>
      <c r="D13" s="262" t="s">
        <v>212</v>
      </c>
      <c r="E13" s="262" t="s">
        <v>207</v>
      </c>
      <c r="F13" s="262" t="s">
        <v>206</v>
      </c>
      <c r="G13" s="262" t="s">
        <v>207</v>
      </c>
      <c r="H13" s="262" t="s">
        <v>208</v>
      </c>
      <c r="I13" s="262" t="s">
        <v>206</v>
      </c>
      <c r="J13" s="263" t="s">
        <v>213</v>
      </c>
      <c r="K13" s="264">
        <f>SUM(K14,K16,K21,K24,K32)</f>
        <v>12428</v>
      </c>
      <c r="L13" s="264">
        <f>SUM(L14,L16,L21,L24,L32)</f>
        <v>12263</v>
      </c>
      <c r="M13" s="264">
        <f>SUM(M14,M16,M21,M24,M32)</f>
        <v>12254.1</v>
      </c>
      <c r="N13" s="265"/>
      <c r="O13" s="265"/>
      <c r="P13" s="265"/>
      <c r="Q13" s="265"/>
      <c r="R13" s="265"/>
      <c r="S13" s="265"/>
      <c r="T13" s="265"/>
      <c r="U13" s="265"/>
      <c r="V13" s="266"/>
      <c r="W13" s="267"/>
      <c r="X13" s="267"/>
      <c r="Y13" s="267"/>
    </row>
    <row r="14" spans="1:37" ht="14.25" customHeight="1" x14ac:dyDescent="0.2">
      <c r="A14" s="261" t="s">
        <v>214</v>
      </c>
      <c r="B14" s="262" t="s">
        <v>211</v>
      </c>
      <c r="C14" s="262" t="s">
        <v>205</v>
      </c>
      <c r="D14" s="262" t="s">
        <v>212</v>
      </c>
      <c r="E14" s="262" t="s">
        <v>215</v>
      </c>
      <c r="F14" s="262" t="s">
        <v>206</v>
      </c>
      <c r="G14" s="262" t="s">
        <v>212</v>
      </c>
      <c r="H14" s="262" t="s">
        <v>208</v>
      </c>
      <c r="I14" s="262" t="s">
        <v>216</v>
      </c>
      <c r="J14" s="270" t="s">
        <v>217</v>
      </c>
      <c r="K14" s="271">
        <f>SUM(K15)</f>
        <v>2043.8</v>
      </c>
      <c r="L14" s="271">
        <f>SUM(L15)</f>
        <v>2164.5</v>
      </c>
      <c r="M14" s="271">
        <f>SUM(M15)</f>
        <v>2294.4</v>
      </c>
      <c r="N14" s="265"/>
      <c r="O14" s="265"/>
      <c r="P14" s="265"/>
      <c r="Q14" s="265"/>
      <c r="R14" s="265"/>
      <c r="S14" s="265"/>
      <c r="T14" s="265"/>
      <c r="U14" s="265"/>
      <c r="V14" s="266"/>
      <c r="W14" s="267"/>
      <c r="X14" s="267"/>
      <c r="Y14" s="267"/>
    </row>
    <row r="15" spans="1:37" ht="67.5" customHeight="1" x14ac:dyDescent="0.2">
      <c r="A15" s="261" t="s">
        <v>218</v>
      </c>
      <c r="B15" s="262" t="s">
        <v>211</v>
      </c>
      <c r="C15" s="262" t="s">
        <v>205</v>
      </c>
      <c r="D15" s="262" t="s">
        <v>212</v>
      </c>
      <c r="E15" s="262" t="s">
        <v>215</v>
      </c>
      <c r="F15" s="262" t="s">
        <v>219</v>
      </c>
      <c r="G15" s="262" t="s">
        <v>212</v>
      </c>
      <c r="H15" s="262" t="s">
        <v>208</v>
      </c>
      <c r="I15" s="262" t="s">
        <v>216</v>
      </c>
      <c r="J15" s="270" t="s">
        <v>220</v>
      </c>
      <c r="K15" s="287">
        <v>2043.8</v>
      </c>
      <c r="L15" s="287">
        <v>2164.5</v>
      </c>
      <c r="M15" s="287">
        <v>2294.4</v>
      </c>
      <c r="N15" s="265"/>
      <c r="O15" s="265"/>
      <c r="P15" s="265"/>
      <c r="Q15" s="265"/>
      <c r="R15" s="265"/>
      <c r="S15" s="265"/>
      <c r="T15" s="265"/>
      <c r="U15" s="265"/>
      <c r="V15" s="266"/>
      <c r="W15" s="267"/>
      <c r="X15" s="267"/>
      <c r="Y15" s="267"/>
    </row>
    <row r="16" spans="1:37" ht="27.75" customHeight="1" x14ac:dyDescent="0.2">
      <c r="A16" s="261" t="s">
        <v>221</v>
      </c>
      <c r="B16" s="262" t="s">
        <v>206</v>
      </c>
      <c r="C16" s="262" t="s">
        <v>205</v>
      </c>
      <c r="D16" s="262" t="s">
        <v>222</v>
      </c>
      <c r="E16" s="262" t="s">
        <v>207</v>
      </c>
      <c r="F16" s="262" t="s">
        <v>206</v>
      </c>
      <c r="G16" s="262" t="s">
        <v>207</v>
      </c>
      <c r="H16" s="262" t="s">
        <v>208</v>
      </c>
      <c r="I16" s="262" t="s">
        <v>206</v>
      </c>
      <c r="J16" s="263" t="s">
        <v>223</v>
      </c>
      <c r="K16" s="264">
        <f>SUM(K17:K20)</f>
        <v>3604.4000000000005</v>
      </c>
      <c r="L16" s="264">
        <f>SUM(L17:L20)</f>
        <v>3740.2999999999997</v>
      </c>
      <c r="M16" s="264">
        <f>SUM(M17:M20)</f>
        <v>3969.7999999999997</v>
      </c>
      <c r="N16" s="265"/>
      <c r="O16" s="265"/>
      <c r="P16" s="265"/>
      <c r="Q16" s="265"/>
      <c r="R16" s="265"/>
      <c r="S16" s="265"/>
      <c r="T16" s="265"/>
      <c r="U16" s="265"/>
      <c r="V16" s="266"/>
      <c r="W16" s="267"/>
      <c r="X16" s="267"/>
      <c r="Y16" s="267"/>
    </row>
    <row r="17" spans="1:25" ht="91.5" customHeight="1" x14ac:dyDescent="0.2">
      <c r="A17" s="261" t="s">
        <v>224</v>
      </c>
      <c r="B17" s="262" t="s">
        <v>225</v>
      </c>
      <c r="C17" s="262" t="s">
        <v>205</v>
      </c>
      <c r="D17" s="262" t="s">
        <v>222</v>
      </c>
      <c r="E17" s="262" t="s">
        <v>215</v>
      </c>
      <c r="F17" s="262" t="s">
        <v>226</v>
      </c>
      <c r="G17" s="262" t="s">
        <v>212</v>
      </c>
      <c r="H17" s="262" t="s">
        <v>208</v>
      </c>
      <c r="I17" s="262" t="s">
        <v>216</v>
      </c>
      <c r="J17" s="270" t="s">
        <v>227</v>
      </c>
      <c r="K17" s="287">
        <v>1651.7</v>
      </c>
      <c r="L17" s="287">
        <v>1724.2</v>
      </c>
      <c r="M17" s="287">
        <v>1827.2</v>
      </c>
      <c r="N17" s="265"/>
      <c r="O17" s="265"/>
      <c r="P17" s="265"/>
      <c r="Q17" s="265"/>
      <c r="R17" s="265"/>
      <c r="S17" s="265"/>
      <c r="T17" s="265"/>
      <c r="U17" s="265"/>
      <c r="V17" s="266"/>
      <c r="W17" s="267"/>
      <c r="X17" s="267"/>
      <c r="Y17" s="267"/>
    </row>
    <row r="18" spans="1:25" ht="110.65" customHeight="1" x14ac:dyDescent="0.2">
      <c r="A18" s="261" t="s">
        <v>228</v>
      </c>
      <c r="B18" s="262" t="s">
        <v>225</v>
      </c>
      <c r="C18" s="262" t="s">
        <v>205</v>
      </c>
      <c r="D18" s="262" t="s">
        <v>222</v>
      </c>
      <c r="E18" s="262" t="s">
        <v>215</v>
      </c>
      <c r="F18" s="262" t="s">
        <v>229</v>
      </c>
      <c r="G18" s="262" t="s">
        <v>212</v>
      </c>
      <c r="H18" s="262" t="s">
        <v>208</v>
      </c>
      <c r="I18" s="262" t="s">
        <v>216</v>
      </c>
      <c r="J18" s="270" t="s">
        <v>230</v>
      </c>
      <c r="K18" s="287">
        <v>8.5</v>
      </c>
      <c r="L18" s="287">
        <v>8.6</v>
      </c>
      <c r="M18" s="287">
        <v>9</v>
      </c>
      <c r="N18" s="265"/>
      <c r="O18" s="265"/>
      <c r="P18" s="265"/>
      <c r="Q18" s="265"/>
      <c r="R18" s="265"/>
      <c r="S18" s="265"/>
      <c r="T18" s="265"/>
      <c r="U18" s="265"/>
      <c r="V18" s="266"/>
      <c r="W18" s="267"/>
      <c r="X18" s="267"/>
      <c r="Y18" s="267"/>
    </row>
    <row r="19" spans="1:25" ht="105" customHeight="1" x14ac:dyDescent="0.2">
      <c r="A19" s="261" t="s">
        <v>231</v>
      </c>
      <c r="B19" s="262" t="s">
        <v>225</v>
      </c>
      <c r="C19" s="262" t="s">
        <v>205</v>
      </c>
      <c r="D19" s="262" t="s">
        <v>222</v>
      </c>
      <c r="E19" s="262" t="s">
        <v>215</v>
      </c>
      <c r="F19" s="262" t="s">
        <v>232</v>
      </c>
      <c r="G19" s="262" t="s">
        <v>212</v>
      </c>
      <c r="H19" s="262" t="s">
        <v>208</v>
      </c>
      <c r="I19" s="262" t="s">
        <v>216</v>
      </c>
      <c r="J19" s="270" t="s">
        <v>233</v>
      </c>
      <c r="K19" s="287">
        <v>2157.4</v>
      </c>
      <c r="L19" s="287">
        <v>2245.9</v>
      </c>
      <c r="M19" s="287">
        <v>2365.5</v>
      </c>
      <c r="N19" s="265"/>
      <c r="O19" s="265"/>
      <c r="P19" s="265"/>
      <c r="Q19" s="265"/>
      <c r="R19" s="265"/>
      <c r="S19" s="265"/>
      <c r="T19" s="265"/>
      <c r="U19" s="265"/>
      <c r="V19" s="266"/>
      <c r="W19" s="267"/>
      <c r="X19" s="267"/>
      <c r="Y19" s="267"/>
    </row>
    <row r="20" spans="1:25" ht="104.25" customHeight="1" x14ac:dyDescent="0.2">
      <c r="A20" s="261" t="s">
        <v>234</v>
      </c>
      <c r="B20" s="262" t="s">
        <v>225</v>
      </c>
      <c r="C20" s="262" t="s">
        <v>205</v>
      </c>
      <c r="D20" s="262" t="s">
        <v>222</v>
      </c>
      <c r="E20" s="262" t="s">
        <v>215</v>
      </c>
      <c r="F20" s="262" t="s">
        <v>235</v>
      </c>
      <c r="G20" s="262" t="s">
        <v>212</v>
      </c>
      <c r="H20" s="262" t="s">
        <v>208</v>
      </c>
      <c r="I20" s="262" t="s">
        <v>216</v>
      </c>
      <c r="J20" s="270" t="s">
        <v>236</v>
      </c>
      <c r="K20" s="287">
        <v>-213.2</v>
      </c>
      <c r="L20" s="287">
        <v>-238.4</v>
      </c>
      <c r="M20" s="287">
        <v>-231.9</v>
      </c>
      <c r="N20" s="265"/>
      <c r="O20" s="265"/>
      <c r="P20" s="265"/>
      <c r="Q20" s="265"/>
      <c r="R20" s="265"/>
      <c r="S20" s="265"/>
      <c r="T20" s="265"/>
      <c r="U20" s="265"/>
      <c r="V20" s="266"/>
      <c r="W20" s="267"/>
      <c r="X20" s="267"/>
      <c r="Y20" s="267"/>
    </row>
    <row r="21" spans="1:25" ht="14.25" customHeight="1" x14ac:dyDescent="0.2">
      <c r="A21" s="261" t="s">
        <v>237</v>
      </c>
      <c r="B21" s="262" t="s">
        <v>211</v>
      </c>
      <c r="C21" s="262" t="s">
        <v>205</v>
      </c>
      <c r="D21" s="262" t="s">
        <v>238</v>
      </c>
      <c r="E21" s="262" t="s">
        <v>207</v>
      </c>
      <c r="F21" s="262" t="s">
        <v>206</v>
      </c>
      <c r="G21" s="262" t="s">
        <v>207</v>
      </c>
      <c r="H21" s="262" t="s">
        <v>208</v>
      </c>
      <c r="I21" s="262" t="s">
        <v>206</v>
      </c>
      <c r="J21" s="263" t="s">
        <v>239</v>
      </c>
      <c r="K21" s="264">
        <f t="shared" ref="K21:M22" si="0">SUM(K22)</f>
        <v>27.4</v>
      </c>
      <c r="L21" s="264">
        <f t="shared" si="0"/>
        <v>28.3</v>
      </c>
      <c r="M21" s="264">
        <f t="shared" si="0"/>
        <v>29.2</v>
      </c>
      <c r="N21" s="265"/>
      <c r="O21" s="265"/>
      <c r="P21" s="265"/>
      <c r="Q21" s="265"/>
      <c r="R21" s="265"/>
      <c r="S21" s="265"/>
      <c r="T21" s="265"/>
      <c r="U21" s="265"/>
      <c r="V21" s="266"/>
      <c r="W21" s="267"/>
      <c r="X21" s="267"/>
      <c r="Y21" s="267"/>
    </row>
    <row r="22" spans="1:25" ht="16.7" customHeight="1" x14ac:dyDescent="0.2">
      <c r="A22" s="261" t="s">
        <v>240</v>
      </c>
      <c r="B22" s="272" t="s">
        <v>211</v>
      </c>
      <c r="C22" s="272" t="s">
        <v>205</v>
      </c>
      <c r="D22" s="272" t="s">
        <v>238</v>
      </c>
      <c r="E22" s="272" t="s">
        <v>222</v>
      </c>
      <c r="F22" s="272" t="s">
        <v>206</v>
      </c>
      <c r="G22" s="272" t="s">
        <v>212</v>
      </c>
      <c r="H22" s="272" t="s">
        <v>208</v>
      </c>
      <c r="I22" s="272" t="s">
        <v>216</v>
      </c>
      <c r="J22" s="273" t="s">
        <v>241</v>
      </c>
      <c r="K22" s="274">
        <f t="shared" si="0"/>
        <v>27.4</v>
      </c>
      <c r="L22" s="274">
        <f t="shared" si="0"/>
        <v>28.3</v>
      </c>
      <c r="M22" s="274">
        <f t="shared" si="0"/>
        <v>29.2</v>
      </c>
      <c r="N22" s="265"/>
      <c r="O22" s="265"/>
      <c r="P22" s="265"/>
      <c r="Q22" s="265"/>
      <c r="R22" s="265"/>
      <c r="S22" s="265"/>
      <c r="T22" s="265"/>
      <c r="U22" s="265"/>
      <c r="V22" s="266"/>
      <c r="W22" s="267"/>
      <c r="X22" s="267"/>
      <c r="Y22" s="267"/>
    </row>
    <row r="23" spans="1:25" ht="19.350000000000001" customHeight="1" x14ac:dyDescent="0.2">
      <c r="A23" s="261" t="s">
        <v>242</v>
      </c>
      <c r="B23" s="272" t="s">
        <v>211</v>
      </c>
      <c r="C23" s="272" t="s">
        <v>205</v>
      </c>
      <c r="D23" s="272" t="s">
        <v>238</v>
      </c>
      <c r="E23" s="272" t="s">
        <v>222</v>
      </c>
      <c r="F23" s="272" t="s">
        <v>219</v>
      </c>
      <c r="G23" s="272" t="s">
        <v>212</v>
      </c>
      <c r="H23" s="272" t="s">
        <v>208</v>
      </c>
      <c r="I23" s="272" t="s">
        <v>216</v>
      </c>
      <c r="J23" s="275" t="s">
        <v>241</v>
      </c>
      <c r="K23" s="287">
        <v>27.4</v>
      </c>
      <c r="L23" s="287">
        <v>28.3</v>
      </c>
      <c r="M23" s="287">
        <v>29.2</v>
      </c>
      <c r="N23" s="265"/>
      <c r="O23" s="265"/>
      <c r="P23" s="265"/>
      <c r="Q23" s="265"/>
      <c r="R23" s="265"/>
      <c r="S23" s="265"/>
      <c r="T23" s="265"/>
      <c r="U23" s="265"/>
      <c r="V23" s="266"/>
      <c r="W23" s="267"/>
      <c r="X23" s="267"/>
      <c r="Y23" s="267"/>
    </row>
    <row r="24" spans="1:25" ht="14.25" customHeight="1" x14ac:dyDescent="0.2">
      <c r="A24" s="261" t="s">
        <v>243</v>
      </c>
      <c r="B24" s="262" t="s">
        <v>211</v>
      </c>
      <c r="C24" s="262" t="s">
        <v>205</v>
      </c>
      <c r="D24" s="262" t="s">
        <v>244</v>
      </c>
      <c r="E24" s="262" t="s">
        <v>207</v>
      </c>
      <c r="F24" s="262" t="s">
        <v>206</v>
      </c>
      <c r="G24" s="262" t="s">
        <v>207</v>
      </c>
      <c r="H24" s="262" t="s">
        <v>208</v>
      </c>
      <c r="I24" s="262" t="s">
        <v>206</v>
      </c>
      <c r="J24" s="263" t="s">
        <v>245</v>
      </c>
      <c r="K24" s="264">
        <f>SUM(K25,K27)</f>
        <v>6752.4</v>
      </c>
      <c r="L24" s="264">
        <f>SUM(L25,L27)</f>
        <v>6329.9</v>
      </c>
      <c r="M24" s="264">
        <f>SUM(M25,M27)</f>
        <v>5960.7000000000007</v>
      </c>
      <c r="N24" s="265"/>
      <c r="O24" s="265"/>
      <c r="P24" s="265"/>
      <c r="Q24" s="265"/>
      <c r="R24" s="265"/>
      <c r="S24" s="265"/>
      <c r="T24" s="265"/>
      <c r="U24" s="265"/>
      <c r="V24" s="266"/>
      <c r="W24" s="267"/>
      <c r="X24" s="267"/>
      <c r="Y24" s="267"/>
    </row>
    <row r="25" spans="1:25" ht="14.25" customHeight="1" x14ac:dyDescent="0.2">
      <c r="A25" s="261" t="s">
        <v>246</v>
      </c>
      <c r="B25" s="262" t="s">
        <v>211</v>
      </c>
      <c r="C25" s="262" t="s">
        <v>205</v>
      </c>
      <c r="D25" s="262" t="s">
        <v>244</v>
      </c>
      <c r="E25" s="262" t="s">
        <v>212</v>
      </c>
      <c r="F25" s="262" t="s">
        <v>206</v>
      </c>
      <c r="G25" s="262" t="s">
        <v>207</v>
      </c>
      <c r="H25" s="262" t="s">
        <v>208</v>
      </c>
      <c r="I25" s="262" t="s">
        <v>216</v>
      </c>
      <c r="J25" s="276" t="s">
        <v>247</v>
      </c>
      <c r="K25" s="277">
        <f>SUM(K26)</f>
        <v>506.4</v>
      </c>
      <c r="L25" s="277">
        <f>SUM(L26)</f>
        <v>557.20000000000005</v>
      </c>
      <c r="M25" s="277">
        <f>SUM(M26)</f>
        <v>612.79999999999995</v>
      </c>
      <c r="N25" s="265"/>
      <c r="O25" s="265"/>
      <c r="P25" s="265"/>
      <c r="Q25" s="265"/>
      <c r="R25" s="265"/>
      <c r="S25" s="265"/>
      <c r="T25" s="265"/>
      <c r="U25" s="265"/>
      <c r="V25" s="266"/>
      <c r="W25" s="267"/>
      <c r="X25" s="267"/>
      <c r="Y25" s="267"/>
    </row>
    <row r="26" spans="1:25" ht="41.1" customHeight="1" x14ac:dyDescent="0.2">
      <c r="A26" s="261" t="s">
        <v>248</v>
      </c>
      <c r="B26" s="262" t="s">
        <v>211</v>
      </c>
      <c r="C26" s="262" t="s">
        <v>205</v>
      </c>
      <c r="D26" s="262" t="s">
        <v>244</v>
      </c>
      <c r="E26" s="262" t="s">
        <v>212</v>
      </c>
      <c r="F26" s="262" t="s">
        <v>249</v>
      </c>
      <c r="G26" s="262" t="s">
        <v>237</v>
      </c>
      <c r="H26" s="262" t="s">
        <v>208</v>
      </c>
      <c r="I26" s="262" t="s">
        <v>216</v>
      </c>
      <c r="J26" s="270" t="s">
        <v>250</v>
      </c>
      <c r="K26" s="287">
        <v>506.4</v>
      </c>
      <c r="L26" s="287">
        <v>557.20000000000005</v>
      </c>
      <c r="M26" s="287">
        <v>612.79999999999995</v>
      </c>
      <c r="N26" s="265"/>
      <c r="O26" s="265"/>
      <c r="P26" s="265"/>
      <c r="Q26" s="265"/>
      <c r="R26" s="265"/>
      <c r="S26" s="265"/>
      <c r="T26" s="265"/>
      <c r="U26" s="265"/>
      <c r="V26" s="266"/>
      <c r="W26" s="267"/>
      <c r="X26" s="267"/>
      <c r="Y26" s="267"/>
    </row>
    <row r="27" spans="1:25" ht="17.45" customHeight="1" x14ac:dyDescent="0.2">
      <c r="A27" s="261" t="s">
        <v>251</v>
      </c>
      <c r="B27" s="262" t="s">
        <v>211</v>
      </c>
      <c r="C27" s="262" t="s">
        <v>205</v>
      </c>
      <c r="D27" s="262" t="s">
        <v>244</v>
      </c>
      <c r="E27" s="262" t="s">
        <v>207</v>
      </c>
      <c r="F27" s="262" t="s">
        <v>206</v>
      </c>
      <c r="G27" s="262" t="s">
        <v>207</v>
      </c>
      <c r="H27" s="262" t="s">
        <v>208</v>
      </c>
      <c r="I27" s="262" t="s">
        <v>216</v>
      </c>
      <c r="J27" s="276" t="s">
        <v>252</v>
      </c>
      <c r="K27" s="277">
        <f>SUM(K28,K30)</f>
        <v>6246</v>
      </c>
      <c r="L27" s="277">
        <f>SUM(L28,L30)</f>
        <v>5772.7</v>
      </c>
      <c r="M27" s="277">
        <f>SUM(M28,M30)</f>
        <v>5347.9000000000005</v>
      </c>
      <c r="N27" s="265"/>
      <c r="O27" s="265"/>
      <c r="P27" s="265"/>
      <c r="Q27" s="265"/>
      <c r="R27" s="265"/>
      <c r="S27" s="265"/>
      <c r="T27" s="265"/>
      <c r="U27" s="265"/>
      <c r="V27" s="266"/>
      <c r="W27" s="267"/>
      <c r="X27" s="267"/>
      <c r="Y27" s="267"/>
    </row>
    <row r="28" spans="1:25" ht="18.600000000000001" customHeight="1" x14ac:dyDescent="0.2">
      <c r="A28" s="261" t="s">
        <v>253</v>
      </c>
      <c r="B28" s="262" t="s">
        <v>211</v>
      </c>
      <c r="C28" s="262" t="s">
        <v>205</v>
      </c>
      <c r="D28" s="262" t="s">
        <v>244</v>
      </c>
      <c r="E28" s="262" t="s">
        <v>244</v>
      </c>
      <c r="F28" s="262" t="s">
        <v>249</v>
      </c>
      <c r="G28" s="262" t="s">
        <v>207</v>
      </c>
      <c r="H28" s="262" t="s">
        <v>208</v>
      </c>
      <c r="I28" s="262" t="s">
        <v>216</v>
      </c>
      <c r="J28" s="270" t="s">
        <v>254</v>
      </c>
      <c r="K28" s="264">
        <f>SUM(K29)</f>
        <v>4840</v>
      </c>
      <c r="L28" s="264">
        <f>SUM(L29)</f>
        <v>4770.3</v>
      </c>
      <c r="M28" s="264">
        <f>SUM(M29)</f>
        <v>4144.1000000000004</v>
      </c>
      <c r="N28" s="265"/>
      <c r="O28" s="265"/>
      <c r="P28" s="265"/>
      <c r="Q28" s="265"/>
      <c r="R28" s="265"/>
      <c r="S28" s="265"/>
      <c r="T28" s="265"/>
      <c r="U28" s="265"/>
      <c r="V28" s="266"/>
      <c r="W28" s="267"/>
      <c r="X28" s="267"/>
      <c r="Y28" s="267"/>
    </row>
    <row r="29" spans="1:25" ht="30.95" customHeight="1" x14ac:dyDescent="0.2">
      <c r="A29" s="261" t="s">
        <v>255</v>
      </c>
      <c r="B29" s="262" t="s">
        <v>211</v>
      </c>
      <c r="C29" s="262" t="s">
        <v>205</v>
      </c>
      <c r="D29" s="262" t="s">
        <v>244</v>
      </c>
      <c r="E29" s="262" t="s">
        <v>244</v>
      </c>
      <c r="F29" s="262" t="s">
        <v>256</v>
      </c>
      <c r="G29" s="262" t="s">
        <v>237</v>
      </c>
      <c r="H29" s="262" t="s">
        <v>208</v>
      </c>
      <c r="I29" s="262" t="s">
        <v>216</v>
      </c>
      <c r="J29" s="270" t="s">
        <v>257</v>
      </c>
      <c r="K29" s="287">
        <v>4840</v>
      </c>
      <c r="L29" s="287">
        <v>4770.3</v>
      </c>
      <c r="M29" s="287">
        <v>4144.1000000000004</v>
      </c>
      <c r="N29" s="265"/>
      <c r="O29" s="265"/>
      <c r="P29" s="265"/>
      <c r="Q29" s="265"/>
      <c r="R29" s="265"/>
      <c r="S29" s="265"/>
      <c r="T29" s="265"/>
      <c r="U29" s="265"/>
      <c r="V29" s="266"/>
      <c r="W29" s="267"/>
      <c r="X29" s="267"/>
      <c r="Y29" s="267"/>
    </row>
    <row r="30" spans="1:25" ht="21.95" customHeight="1" x14ac:dyDescent="0.2">
      <c r="A30" s="261" t="s">
        <v>258</v>
      </c>
      <c r="B30" s="262" t="s">
        <v>211</v>
      </c>
      <c r="C30" s="262" t="s">
        <v>205</v>
      </c>
      <c r="D30" s="262" t="s">
        <v>244</v>
      </c>
      <c r="E30" s="262" t="s">
        <v>244</v>
      </c>
      <c r="F30" s="262" t="s">
        <v>259</v>
      </c>
      <c r="G30" s="262" t="s">
        <v>207</v>
      </c>
      <c r="H30" s="262" t="s">
        <v>208</v>
      </c>
      <c r="I30" s="262" t="s">
        <v>216</v>
      </c>
      <c r="J30" s="270" t="s">
        <v>260</v>
      </c>
      <c r="K30" s="264">
        <f>SUM(K31)</f>
        <v>1406</v>
      </c>
      <c r="L30" s="264">
        <f>SUM(L31)</f>
        <v>1002.4</v>
      </c>
      <c r="M30" s="264">
        <f>SUM(M31)</f>
        <v>1203.8</v>
      </c>
      <c r="N30" s="265"/>
      <c r="O30" s="265"/>
      <c r="P30" s="265"/>
      <c r="Q30" s="265"/>
      <c r="R30" s="265"/>
      <c r="S30" s="265"/>
      <c r="T30" s="265"/>
      <c r="U30" s="265"/>
      <c r="V30" s="266"/>
      <c r="W30" s="267"/>
      <c r="X30" s="267"/>
      <c r="Y30" s="267"/>
    </row>
    <row r="31" spans="1:25" ht="37.35" customHeight="1" x14ac:dyDescent="0.2">
      <c r="A31" s="261" t="s">
        <v>261</v>
      </c>
      <c r="B31" s="262" t="s">
        <v>211</v>
      </c>
      <c r="C31" s="262" t="s">
        <v>205</v>
      </c>
      <c r="D31" s="262" t="s">
        <v>244</v>
      </c>
      <c r="E31" s="262" t="s">
        <v>244</v>
      </c>
      <c r="F31" s="262" t="s">
        <v>262</v>
      </c>
      <c r="G31" s="262" t="s">
        <v>237</v>
      </c>
      <c r="H31" s="262" t="s">
        <v>208</v>
      </c>
      <c r="I31" s="262" t="s">
        <v>216</v>
      </c>
      <c r="J31" s="270" t="s">
        <v>263</v>
      </c>
      <c r="K31" s="287">
        <v>1406</v>
      </c>
      <c r="L31" s="287">
        <v>1002.4</v>
      </c>
      <c r="M31" s="287">
        <v>1203.8</v>
      </c>
      <c r="N31" s="265"/>
      <c r="O31" s="265"/>
      <c r="P31" s="265"/>
      <c r="Q31" s="265"/>
      <c r="R31" s="265"/>
      <c r="S31" s="265"/>
      <c r="T31" s="265"/>
      <c r="U31" s="265"/>
      <c r="V31" s="266"/>
      <c r="W31" s="267"/>
      <c r="X31" s="267"/>
      <c r="Y31" s="267"/>
    </row>
    <row r="32" spans="1:25" ht="15" hidden="1" customHeight="1" x14ac:dyDescent="0.2">
      <c r="A32" s="261" t="s">
        <v>264</v>
      </c>
      <c r="B32" s="262" t="s">
        <v>206</v>
      </c>
      <c r="C32" s="262" t="s">
        <v>205</v>
      </c>
      <c r="D32" s="262" t="s">
        <v>265</v>
      </c>
      <c r="E32" s="262" t="s">
        <v>207</v>
      </c>
      <c r="F32" s="262" t="s">
        <v>206</v>
      </c>
      <c r="G32" s="262" t="s">
        <v>207</v>
      </c>
      <c r="H32" s="262" t="s">
        <v>208</v>
      </c>
      <c r="I32" s="262" t="s">
        <v>206</v>
      </c>
      <c r="J32" s="263" t="s">
        <v>266</v>
      </c>
      <c r="K32" s="264">
        <f t="shared" ref="K32:M33" si="1">SUM(K33)</f>
        <v>0</v>
      </c>
      <c r="L32" s="264">
        <f t="shared" si="1"/>
        <v>0</v>
      </c>
      <c r="M32" s="264">
        <f t="shared" si="1"/>
        <v>0</v>
      </c>
      <c r="N32" s="265"/>
      <c r="O32" s="265"/>
      <c r="P32" s="265"/>
      <c r="Q32" s="265"/>
      <c r="R32" s="265"/>
      <c r="S32" s="265"/>
      <c r="T32" s="265"/>
      <c r="U32" s="265"/>
      <c r="V32" s="266"/>
      <c r="W32" s="267"/>
      <c r="X32" s="267"/>
      <c r="Y32" s="267"/>
    </row>
    <row r="33" spans="1:25" ht="54.6" hidden="1" customHeight="1" x14ac:dyDescent="0.2">
      <c r="A33" s="261" t="s">
        <v>267</v>
      </c>
      <c r="B33" s="278"/>
      <c r="C33" s="262" t="s">
        <v>205</v>
      </c>
      <c r="D33" s="262" t="s">
        <v>265</v>
      </c>
      <c r="E33" s="262" t="s">
        <v>268</v>
      </c>
      <c r="F33" s="262" t="s">
        <v>206</v>
      </c>
      <c r="G33" s="262" t="s">
        <v>212</v>
      </c>
      <c r="H33" s="262" t="s">
        <v>208</v>
      </c>
      <c r="I33" s="262" t="s">
        <v>216</v>
      </c>
      <c r="J33" s="270" t="s">
        <v>269</v>
      </c>
      <c r="K33" s="271">
        <f t="shared" si="1"/>
        <v>0</v>
      </c>
      <c r="L33" s="271">
        <f t="shared" si="1"/>
        <v>0</v>
      </c>
      <c r="M33" s="271">
        <f t="shared" si="1"/>
        <v>0</v>
      </c>
      <c r="N33" s="265"/>
      <c r="O33" s="265"/>
      <c r="P33" s="265"/>
      <c r="Q33" s="265"/>
      <c r="R33" s="265"/>
      <c r="S33" s="265"/>
      <c r="T33" s="265"/>
      <c r="U33" s="265"/>
      <c r="V33" s="266"/>
      <c r="W33" s="267"/>
      <c r="X33" s="267"/>
      <c r="Y33" s="267"/>
    </row>
    <row r="34" spans="1:25" ht="40.5" hidden="1" customHeight="1" x14ac:dyDescent="0.2">
      <c r="A34" s="261" t="s">
        <v>270</v>
      </c>
      <c r="B34" s="278"/>
      <c r="C34" s="262" t="s">
        <v>205</v>
      </c>
      <c r="D34" s="262" t="s">
        <v>265</v>
      </c>
      <c r="E34" s="262" t="s">
        <v>268</v>
      </c>
      <c r="F34" s="262" t="s">
        <v>271</v>
      </c>
      <c r="G34" s="262" t="s">
        <v>212</v>
      </c>
      <c r="H34" s="262" t="s">
        <v>208</v>
      </c>
      <c r="I34" s="262" t="s">
        <v>216</v>
      </c>
      <c r="J34" s="270" t="s">
        <v>272</v>
      </c>
      <c r="K34" s="271"/>
      <c r="L34" s="271"/>
      <c r="M34" s="271"/>
      <c r="N34" s="265"/>
      <c r="O34" s="265"/>
      <c r="P34" s="265"/>
      <c r="Q34" s="265"/>
      <c r="R34" s="265"/>
      <c r="S34" s="265"/>
      <c r="T34" s="265"/>
      <c r="U34" s="265"/>
      <c r="V34" s="266"/>
      <c r="W34" s="267"/>
      <c r="X34" s="267"/>
      <c r="Y34" s="267"/>
    </row>
    <row r="35" spans="1:25" ht="40.5" hidden="1" customHeight="1" x14ac:dyDescent="0.2">
      <c r="A35" s="261" t="s">
        <v>273</v>
      </c>
      <c r="B35" s="278"/>
      <c r="C35" s="262" t="s">
        <v>205</v>
      </c>
      <c r="D35" s="262" t="s">
        <v>240</v>
      </c>
      <c r="E35" s="262" t="s">
        <v>207</v>
      </c>
      <c r="F35" s="262" t="s">
        <v>206</v>
      </c>
      <c r="G35" s="262" t="s">
        <v>207</v>
      </c>
      <c r="H35" s="262" t="s">
        <v>208</v>
      </c>
      <c r="I35" s="262" t="s">
        <v>206</v>
      </c>
      <c r="J35" s="263" t="s">
        <v>274</v>
      </c>
      <c r="K35" s="264">
        <f>SUM(K36,K38,K40)</f>
        <v>0</v>
      </c>
      <c r="L35" s="264">
        <f>SUM(L36,L38,L40)</f>
        <v>0</v>
      </c>
      <c r="M35" s="264">
        <f>SUM(M36,M38,M40)</f>
        <v>0</v>
      </c>
      <c r="N35" s="265"/>
      <c r="O35" s="265"/>
      <c r="P35" s="265"/>
      <c r="Q35" s="265"/>
      <c r="R35" s="265"/>
      <c r="S35" s="265"/>
      <c r="T35" s="265"/>
      <c r="U35" s="265"/>
      <c r="V35" s="266"/>
      <c r="W35" s="267"/>
      <c r="X35" s="267"/>
      <c r="Y35" s="267"/>
    </row>
    <row r="36" spans="1:25" ht="67.5" hidden="1" customHeight="1" x14ac:dyDescent="0.2">
      <c r="A36" s="261" t="s">
        <v>275</v>
      </c>
      <c r="B36" s="278"/>
      <c r="C36" s="262" t="s">
        <v>205</v>
      </c>
      <c r="D36" s="262" t="s">
        <v>240</v>
      </c>
      <c r="E36" s="262" t="s">
        <v>238</v>
      </c>
      <c r="F36" s="262" t="s">
        <v>271</v>
      </c>
      <c r="G36" s="262" t="s">
        <v>207</v>
      </c>
      <c r="H36" s="262" t="s">
        <v>208</v>
      </c>
      <c r="I36" s="262" t="s">
        <v>276</v>
      </c>
      <c r="J36" s="270" t="s">
        <v>277</v>
      </c>
      <c r="K36" s="271">
        <f>SUM(K37)</f>
        <v>0</v>
      </c>
      <c r="L36" s="271">
        <f>SUM(L37)</f>
        <v>0</v>
      </c>
      <c r="M36" s="271">
        <f>SUM(M37)</f>
        <v>0</v>
      </c>
      <c r="N36" s="265"/>
      <c r="O36" s="265"/>
      <c r="P36" s="265"/>
      <c r="Q36" s="265"/>
      <c r="R36" s="265"/>
      <c r="S36" s="265"/>
      <c r="T36" s="265"/>
      <c r="U36" s="265"/>
      <c r="V36" s="266"/>
      <c r="W36" s="267"/>
      <c r="X36" s="267"/>
      <c r="Y36" s="267"/>
    </row>
    <row r="37" spans="1:25" ht="60.4" hidden="1" customHeight="1" x14ac:dyDescent="0.2">
      <c r="A37" s="261" t="s">
        <v>278</v>
      </c>
      <c r="B37" s="278"/>
      <c r="C37" s="262" t="s">
        <v>205</v>
      </c>
      <c r="D37" s="262" t="s">
        <v>240</v>
      </c>
      <c r="E37" s="262" t="s">
        <v>238</v>
      </c>
      <c r="F37" s="262" t="s">
        <v>279</v>
      </c>
      <c r="G37" s="262" t="s">
        <v>237</v>
      </c>
      <c r="H37" s="262" t="s">
        <v>208</v>
      </c>
      <c r="I37" s="262" t="s">
        <v>276</v>
      </c>
      <c r="J37" s="270" t="s">
        <v>280</v>
      </c>
      <c r="K37" s="271"/>
      <c r="L37" s="271"/>
      <c r="M37" s="271"/>
      <c r="N37" s="265"/>
      <c r="O37" s="265"/>
      <c r="P37" s="265"/>
      <c r="Q37" s="265"/>
      <c r="R37" s="265"/>
      <c r="S37" s="265"/>
      <c r="T37" s="265"/>
      <c r="U37" s="265"/>
      <c r="V37" s="266"/>
      <c r="W37" s="267"/>
      <c r="X37" s="267"/>
      <c r="Y37" s="267"/>
    </row>
    <row r="38" spans="1:25" ht="78.75" hidden="1" customHeight="1" x14ac:dyDescent="0.2">
      <c r="A38" s="261" t="s">
        <v>281</v>
      </c>
      <c r="B38" s="278"/>
      <c r="C38" s="262" t="s">
        <v>205</v>
      </c>
      <c r="D38" s="262" t="s">
        <v>240</v>
      </c>
      <c r="E38" s="262" t="s">
        <v>238</v>
      </c>
      <c r="F38" s="262" t="s">
        <v>249</v>
      </c>
      <c r="G38" s="262" t="s">
        <v>207</v>
      </c>
      <c r="H38" s="262" t="s">
        <v>208</v>
      </c>
      <c r="I38" s="262" t="s">
        <v>276</v>
      </c>
      <c r="J38" s="270" t="s">
        <v>282</v>
      </c>
      <c r="K38" s="271">
        <f>SUM(K39)</f>
        <v>0</v>
      </c>
      <c r="L38" s="271">
        <f>SUM(L39)</f>
        <v>0</v>
      </c>
      <c r="M38" s="271">
        <f>SUM(M39)</f>
        <v>0</v>
      </c>
      <c r="N38" s="265"/>
      <c r="O38" s="265"/>
      <c r="P38" s="265"/>
      <c r="Q38" s="265"/>
      <c r="R38" s="265"/>
      <c r="S38" s="265"/>
      <c r="T38" s="265"/>
      <c r="U38" s="265"/>
      <c r="V38" s="266"/>
      <c r="W38" s="267"/>
      <c r="X38" s="267"/>
      <c r="Y38" s="267"/>
    </row>
    <row r="39" spans="1:25" ht="66.75" hidden="1" customHeight="1" x14ac:dyDescent="0.2">
      <c r="A39" s="261" t="s">
        <v>283</v>
      </c>
      <c r="B39" s="278"/>
      <c r="C39" s="262" t="s">
        <v>205</v>
      </c>
      <c r="D39" s="262" t="s">
        <v>240</v>
      </c>
      <c r="E39" s="262" t="s">
        <v>238</v>
      </c>
      <c r="F39" s="262" t="s">
        <v>284</v>
      </c>
      <c r="G39" s="262" t="s">
        <v>237</v>
      </c>
      <c r="H39" s="262" t="s">
        <v>208</v>
      </c>
      <c r="I39" s="262" t="s">
        <v>276</v>
      </c>
      <c r="J39" s="270" t="s">
        <v>285</v>
      </c>
      <c r="K39" s="271"/>
      <c r="L39" s="279"/>
      <c r="M39" s="271"/>
      <c r="N39" s="265"/>
      <c r="O39" s="265"/>
      <c r="P39" s="265"/>
      <c r="Q39" s="265"/>
      <c r="R39" s="265"/>
      <c r="S39" s="265"/>
      <c r="T39" s="265"/>
      <c r="U39" s="265"/>
      <c r="V39" s="266"/>
      <c r="W39" s="267"/>
      <c r="X39" s="267"/>
      <c r="Y39" s="267"/>
    </row>
    <row r="40" spans="1:25" ht="72.599999999999994" hidden="1" customHeight="1" x14ac:dyDescent="0.2">
      <c r="A40" s="261" t="s">
        <v>286</v>
      </c>
      <c r="B40" s="278"/>
      <c r="C40" s="262" t="s">
        <v>205</v>
      </c>
      <c r="D40" s="262" t="s">
        <v>240</v>
      </c>
      <c r="E40" s="262" t="s">
        <v>287</v>
      </c>
      <c r="F40" s="262" t="s">
        <v>288</v>
      </c>
      <c r="G40" s="262" t="s">
        <v>207</v>
      </c>
      <c r="H40" s="262" t="s">
        <v>208</v>
      </c>
      <c r="I40" s="262" t="s">
        <v>276</v>
      </c>
      <c r="J40" s="270" t="s">
        <v>289</v>
      </c>
      <c r="K40" s="271">
        <f>SUM(K41)</f>
        <v>0</v>
      </c>
      <c r="L40" s="279">
        <f>SUM(L41)</f>
        <v>0</v>
      </c>
      <c r="M40" s="271">
        <f>SUM(M41)</f>
        <v>0</v>
      </c>
      <c r="N40" s="267"/>
      <c r="O40" s="265"/>
      <c r="P40" s="265"/>
      <c r="Q40" s="265"/>
      <c r="R40" s="265"/>
      <c r="S40" s="265"/>
      <c r="T40" s="265"/>
      <c r="U40" s="265"/>
      <c r="V40" s="266"/>
      <c r="W40" s="267"/>
      <c r="X40" s="267"/>
      <c r="Y40" s="267"/>
    </row>
    <row r="41" spans="1:25" ht="72.599999999999994" hidden="1" customHeight="1" x14ac:dyDescent="0.2">
      <c r="A41" s="261" t="s">
        <v>290</v>
      </c>
      <c r="B41" s="278"/>
      <c r="C41" s="262" t="s">
        <v>205</v>
      </c>
      <c r="D41" s="262" t="s">
        <v>240</v>
      </c>
      <c r="E41" s="262" t="s">
        <v>287</v>
      </c>
      <c r="F41" s="262" t="s">
        <v>288</v>
      </c>
      <c r="G41" s="262" t="s">
        <v>237</v>
      </c>
      <c r="H41" s="262" t="s">
        <v>208</v>
      </c>
      <c r="I41" s="262" t="s">
        <v>276</v>
      </c>
      <c r="J41" s="270" t="s">
        <v>291</v>
      </c>
      <c r="K41" s="271"/>
      <c r="L41" s="279"/>
      <c r="M41" s="271"/>
      <c r="N41" s="265"/>
      <c r="O41" s="265"/>
      <c r="P41" s="265"/>
      <c r="Q41" s="265"/>
      <c r="R41" s="265"/>
      <c r="S41" s="265"/>
      <c r="T41" s="265"/>
      <c r="U41" s="265"/>
      <c r="V41" s="266"/>
      <c r="W41" s="267"/>
      <c r="X41" s="267"/>
      <c r="Y41" s="267"/>
    </row>
    <row r="42" spans="1:25" ht="28.5" hidden="1" customHeight="1" x14ac:dyDescent="0.2">
      <c r="A42" s="261" t="s">
        <v>292</v>
      </c>
      <c r="B42" s="278"/>
      <c r="C42" s="262" t="s">
        <v>205</v>
      </c>
      <c r="D42" s="262" t="s">
        <v>243</v>
      </c>
      <c r="E42" s="262" t="s">
        <v>207</v>
      </c>
      <c r="F42" s="262" t="s">
        <v>206</v>
      </c>
      <c r="G42" s="262" t="s">
        <v>207</v>
      </c>
      <c r="H42" s="262" t="s">
        <v>208</v>
      </c>
      <c r="I42" s="262" t="s">
        <v>206</v>
      </c>
      <c r="J42" s="263" t="s">
        <v>293</v>
      </c>
      <c r="K42" s="264">
        <f>SUM(K43,K45)</f>
        <v>0</v>
      </c>
      <c r="L42" s="264">
        <f>SUM(L43,L45)</f>
        <v>0</v>
      </c>
      <c r="M42" s="264">
        <f>SUM(M43,M45)</f>
        <v>0</v>
      </c>
      <c r="N42" s="265"/>
      <c r="O42" s="265"/>
      <c r="P42" s="265"/>
      <c r="Q42" s="265"/>
      <c r="R42" s="265"/>
      <c r="S42" s="265"/>
      <c r="T42" s="265"/>
      <c r="U42" s="265"/>
      <c r="V42" s="266"/>
      <c r="W42" s="267"/>
      <c r="X42" s="267"/>
      <c r="Y42" s="267"/>
    </row>
    <row r="43" spans="1:25" ht="25.7" hidden="1" customHeight="1" x14ac:dyDescent="0.2">
      <c r="A43" s="261" t="s">
        <v>294</v>
      </c>
      <c r="B43" s="278"/>
      <c r="C43" s="262" t="s">
        <v>205</v>
      </c>
      <c r="D43" s="262" t="s">
        <v>243</v>
      </c>
      <c r="E43" s="262" t="s">
        <v>207</v>
      </c>
      <c r="F43" s="262" t="s">
        <v>206</v>
      </c>
      <c r="G43" s="262" t="s">
        <v>207</v>
      </c>
      <c r="H43" s="262" t="s">
        <v>208</v>
      </c>
      <c r="I43" s="262" t="s">
        <v>295</v>
      </c>
      <c r="J43" s="270" t="s">
        <v>296</v>
      </c>
      <c r="K43" s="271">
        <f>SUM(K44)</f>
        <v>0</v>
      </c>
      <c r="L43" s="271">
        <f>SUM(L44)</f>
        <v>0</v>
      </c>
      <c r="M43" s="271">
        <f>SUM(M44)</f>
        <v>0</v>
      </c>
      <c r="N43" s="265"/>
      <c r="O43" s="265"/>
      <c r="P43" s="265"/>
      <c r="Q43" s="265"/>
      <c r="R43" s="265"/>
      <c r="S43" s="265"/>
      <c r="T43" s="265"/>
      <c r="U43" s="265"/>
      <c r="V43" s="266"/>
      <c r="W43" s="267"/>
      <c r="X43" s="267"/>
      <c r="Y43" s="267"/>
    </row>
    <row r="44" spans="1:25" ht="41.25" hidden="1" customHeight="1" x14ac:dyDescent="0.2">
      <c r="A44" s="261" t="s">
        <v>297</v>
      </c>
      <c r="B44" s="278"/>
      <c r="C44" s="262" t="s">
        <v>205</v>
      </c>
      <c r="D44" s="262" t="s">
        <v>243</v>
      </c>
      <c r="E44" s="262" t="s">
        <v>215</v>
      </c>
      <c r="F44" s="262" t="s">
        <v>298</v>
      </c>
      <c r="G44" s="262" t="s">
        <v>237</v>
      </c>
      <c r="H44" s="262" t="s">
        <v>208</v>
      </c>
      <c r="I44" s="262" t="s">
        <v>295</v>
      </c>
      <c r="J44" s="270" t="s">
        <v>299</v>
      </c>
      <c r="K44" s="271"/>
      <c r="L44" s="271"/>
      <c r="M44" s="271"/>
      <c r="N44" s="265"/>
      <c r="O44" s="265"/>
      <c r="P44" s="265"/>
      <c r="Q44" s="265"/>
      <c r="R44" s="265"/>
      <c r="S44" s="265"/>
      <c r="T44" s="265"/>
      <c r="U44" s="265"/>
      <c r="V44" s="266"/>
      <c r="W44" s="267"/>
      <c r="X44" s="267"/>
      <c r="Y44" s="267"/>
    </row>
    <row r="45" spans="1:25" ht="22.5" hidden="1" customHeight="1" x14ac:dyDescent="0.2">
      <c r="A45" s="261" t="s">
        <v>300</v>
      </c>
      <c r="B45" s="278"/>
      <c r="C45" s="262" t="s">
        <v>205</v>
      </c>
      <c r="D45" s="262" t="s">
        <v>243</v>
      </c>
      <c r="E45" s="262" t="s">
        <v>215</v>
      </c>
      <c r="F45" s="262" t="s">
        <v>301</v>
      </c>
      <c r="G45" s="262" t="s">
        <v>207</v>
      </c>
      <c r="H45" s="262" t="s">
        <v>208</v>
      </c>
      <c r="I45" s="262" t="s">
        <v>295</v>
      </c>
      <c r="J45" s="270" t="s">
        <v>302</v>
      </c>
      <c r="K45" s="271">
        <f>SUM(K46)</f>
        <v>0</v>
      </c>
      <c r="L45" s="271">
        <f>SUM(L46)</f>
        <v>0</v>
      </c>
      <c r="M45" s="271">
        <f>SUM(M46)</f>
        <v>0</v>
      </c>
      <c r="N45" s="265"/>
      <c r="O45" s="265"/>
      <c r="P45" s="265"/>
      <c r="Q45" s="265"/>
      <c r="R45" s="265"/>
      <c r="S45" s="265"/>
      <c r="T45" s="265"/>
      <c r="U45" s="265"/>
      <c r="V45" s="266"/>
      <c r="W45" s="267"/>
      <c r="X45" s="267"/>
      <c r="Y45" s="267"/>
    </row>
    <row r="46" spans="1:25" ht="30.95" hidden="1" customHeight="1" x14ac:dyDescent="0.2">
      <c r="A46" s="261" t="s">
        <v>303</v>
      </c>
      <c r="B46" s="278"/>
      <c r="C46" s="262" t="s">
        <v>205</v>
      </c>
      <c r="D46" s="262" t="s">
        <v>243</v>
      </c>
      <c r="E46" s="262" t="s">
        <v>215</v>
      </c>
      <c r="F46" s="262" t="s">
        <v>304</v>
      </c>
      <c r="G46" s="262" t="s">
        <v>237</v>
      </c>
      <c r="H46" s="262" t="s">
        <v>208</v>
      </c>
      <c r="I46" s="262" t="s">
        <v>295</v>
      </c>
      <c r="J46" s="270" t="s">
        <v>305</v>
      </c>
      <c r="K46" s="271"/>
      <c r="L46" s="271"/>
      <c r="M46" s="271"/>
      <c r="N46" s="265"/>
      <c r="O46" s="265"/>
      <c r="P46" s="265"/>
      <c r="Q46" s="265"/>
      <c r="R46" s="265"/>
      <c r="S46" s="265"/>
      <c r="T46" s="265"/>
      <c r="U46" s="265"/>
      <c r="V46" s="266"/>
      <c r="W46" s="267"/>
      <c r="X46" s="267"/>
      <c r="Y46" s="267"/>
    </row>
    <row r="47" spans="1:25" ht="15" customHeight="1" x14ac:dyDescent="0.2">
      <c r="A47" s="261" t="s">
        <v>264</v>
      </c>
      <c r="B47" s="272" t="s">
        <v>206</v>
      </c>
      <c r="C47" s="262" t="s">
        <v>210</v>
      </c>
      <c r="D47" s="262" t="s">
        <v>207</v>
      </c>
      <c r="E47" s="262" t="s">
        <v>207</v>
      </c>
      <c r="F47" s="262" t="s">
        <v>206</v>
      </c>
      <c r="G47" s="262" t="s">
        <v>207</v>
      </c>
      <c r="H47" s="262" t="s">
        <v>208</v>
      </c>
      <c r="I47" s="262" t="s">
        <v>206</v>
      </c>
      <c r="J47" s="263" t="s">
        <v>306</v>
      </c>
      <c r="K47" s="288">
        <f>SUM(K48,K62)</f>
        <v>14027</v>
      </c>
      <c r="L47" s="288">
        <f>SUM(L48,L62)</f>
        <v>15908.300000000001</v>
      </c>
      <c r="M47" s="288">
        <f>SUM(M48,M62)</f>
        <v>3181.3</v>
      </c>
      <c r="N47" s="280" t="s">
        <v>307</v>
      </c>
      <c r="O47" s="265"/>
      <c r="P47" s="265"/>
      <c r="Q47" s="265"/>
      <c r="R47" s="265"/>
      <c r="S47" s="265"/>
      <c r="T47" s="265"/>
      <c r="U47" s="265"/>
      <c r="V47" s="266"/>
      <c r="W47" s="267"/>
      <c r="X47" s="267"/>
      <c r="Y47" s="267"/>
    </row>
    <row r="48" spans="1:25" ht="27.75" customHeight="1" x14ac:dyDescent="0.2">
      <c r="A48" s="261" t="s">
        <v>267</v>
      </c>
      <c r="B48" s="272" t="s">
        <v>308</v>
      </c>
      <c r="C48" s="262" t="s">
        <v>210</v>
      </c>
      <c r="D48" s="262" t="s">
        <v>215</v>
      </c>
      <c r="E48" s="262" t="s">
        <v>207</v>
      </c>
      <c r="F48" s="262" t="s">
        <v>206</v>
      </c>
      <c r="G48" s="262" t="s">
        <v>207</v>
      </c>
      <c r="H48" s="262" t="s">
        <v>208</v>
      </c>
      <c r="I48" s="262" t="s">
        <v>206</v>
      </c>
      <c r="J48" s="263" t="s">
        <v>309</v>
      </c>
      <c r="K48" s="288">
        <f>SUM(K49,K52,K55,K60)</f>
        <v>14019.5</v>
      </c>
      <c r="L48" s="288">
        <f>SUM(L49,L52,L55,L60)</f>
        <v>15908.300000000001</v>
      </c>
      <c r="M48" s="288">
        <f>SUM(M49,M52,M55,M60)</f>
        <v>3181.3</v>
      </c>
      <c r="N48" s="280" t="s">
        <v>307</v>
      </c>
      <c r="O48" s="265"/>
      <c r="P48" s="265"/>
      <c r="Q48" s="265"/>
      <c r="R48" s="265"/>
      <c r="S48" s="265"/>
      <c r="T48" s="265"/>
      <c r="U48" s="265"/>
      <c r="V48" s="266"/>
      <c r="W48" s="267"/>
      <c r="X48" s="267"/>
      <c r="Y48" s="267"/>
    </row>
    <row r="49" spans="1:25" ht="27.75" customHeight="1" x14ac:dyDescent="0.2">
      <c r="A49" s="261" t="s">
        <v>270</v>
      </c>
      <c r="B49" s="272" t="s">
        <v>308</v>
      </c>
      <c r="C49" s="262" t="s">
        <v>210</v>
      </c>
      <c r="D49" s="262" t="s">
        <v>215</v>
      </c>
      <c r="E49" s="262" t="s">
        <v>251</v>
      </c>
      <c r="F49" s="262" t="s">
        <v>206</v>
      </c>
      <c r="G49" s="262" t="s">
        <v>207</v>
      </c>
      <c r="H49" s="262" t="s">
        <v>208</v>
      </c>
      <c r="I49" s="262" t="s">
        <v>310</v>
      </c>
      <c r="J49" s="263" t="s">
        <v>311</v>
      </c>
      <c r="K49" s="264">
        <f t="shared" ref="K49:M50" si="2">SUM(K50)</f>
        <v>6247</v>
      </c>
      <c r="L49" s="264">
        <f t="shared" si="2"/>
        <v>5556.7</v>
      </c>
      <c r="M49" s="264">
        <f t="shared" si="2"/>
        <v>2922.9</v>
      </c>
      <c r="N49" s="265"/>
      <c r="O49" s="265"/>
      <c r="P49" s="265"/>
      <c r="Q49" s="265"/>
      <c r="R49" s="265"/>
      <c r="S49" s="265"/>
      <c r="T49" s="265"/>
      <c r="U49" s="265"/>
      <c r="V49" s="266"/>
      <c r="W49" s="267"/>
      <c r="X49" s="267"/>
      <c r="Y49" s="267"/>
    </row>
    <row r="50" spans="1:25" ht="31.5" customHeight="1" x14ac:dyDescent="0.2">
      <c r="A50" s="261" t="s">
        <v>273</v>
      </c>
      <c r="B50" s="272" t="s">
        <v>308</v>
      </c>
      <c r="C50" s="262" t="s">
        <v>210</v>
      </c>
      <c r="D50" s="262" t="s">
        <v>215</v>
      </c>
      <c r="E50" s="262" t="s">
        <v>251</v>
      </c>
      <c r="F50" s="262" t="s">
        <v>312</v>
      </c>
      <c r="G50" s="262" t="s">
        <v>207</v>
      </c>
      <c r="H50" s="262" t="s">
        <v>208</v>
      </c>
      <c r="I50" s="262" t="s">
        <v>310</v>
      </c>
      <c r="J50" s="270" t="s">
        <v>313</v>
      </c>
      <c r="K50" s="264">
        <f t="shared" si="2"/>
        <v>6247</v>
      </c>
      <c r="L50" s="264">
        <f t="shared" si="2"/>
        <v>5556.7</v>
      </c>
      <c r="M50" s="264">
        <f t="shared" si="2"/>
        <v>2922.9</v>
      </c>
      <c r="N50" s="265"/>
      <c r="O50" s="265"/>
      <c r="P50" s="265"/>
      <c r="Q50" s="265"/>
      <c r="R50" s="265"/>
      <c r="S50" s="265"/>
      <c r="T50" s="265"/>
      <c r="U50" s="265"/>
      <c r="V50" s="266"/>
      <c r="W50" s="267"/>
      <c r="X50" s="267"/>
      <c r="Y50" s="267"/>
    </row>
    <row r="51" spans="1:25" ht="30.2" customHeight="1" x14ac:dyDescent="0.2">
      <c r="A51" s="261" t="s">
        <v>275</v>
      </c>
      <c r="B51" s="272" t="s">
        <v>308</v>
      </c>
      <c r="C51" s="262" t="s">
        <v>210</v>
      </c>
      <c r="D51" s="262" t="s">
        <v>215</v>
      </c>
      <c r="E51" s="262" t="s">
        <v>251</v>
      </c>
      <c r="F51" s="262" t="s">
        <v>312</v>
      </c>
      <c r="G51" s="262" t="s">
        <v>237</v>
      </c>
      <c r="H51" s="262" t="s">
        <v>208</v>
      </c>
      <c r="I51" s="262" t="s">
        <v>310</v>
      </c>
      <c r="J51" s="270" t="s">
        <v>314</v>
      </c>
      <c r="K51" s="287">
        <v>6247</v>
      </c>
      <c r="L51" s="287">
        <v>5556.7</v>
      </c>
      <c r="M51" s="287">
        <v>2922.9</v>
      </c>
      <c r="N51" s="265"/>
      <c r="O51" s="265"/>
      <c r="P51" s="265"/>
      <c r="Q51" s="265"/>
      <c r="R51" s="265"/>
      <c r="S51" s="265"/>
      <c r="T51" s="265"/>
      <c r="U51" s="265"/>
      <c r="V51" s="266"/>
      <c r="W51" s="267"/>
      <c r="X51" s="267"/>
      <c r="Y51" s="267"/>
    </row>
    <row r="52" spans="1:25" ht="27.75" customHeight="1" x14ac:dyDescent="0.2">
      <c r="A52" s="261" t="s">
        <v>278</v>
      </c>
      <c r="B52" s="272" t="s">
        <v>206</v>
      </c>
      <c r="C52" s="262" t="s">
        <v>210</v>
      </c>
      <c r="D52" s="262" t="s">
        <v>215</v>
      </c>
      <c r="E52" s="262" t="s">
        <v>261</v>
      </c>
      <c r="F52" s="262" t="s">
        <v>206</v>
      </c>
      <c r="G52" s="262" t="s">
        <v>207</v>
      </c>
      <c r="H52" s="262" t="s">
        <v>208</v>
      </c>
      <c r="I52" s="262" t="s">
        <v>310</v>
      </c>
      <c r="J52" s="263" t="s">
        <v>315</v>
      </c>
      <c r="K52" s="264">
        <f>SUM(K53,K54)</f>
        <v>2504.8999999999996</v>
      </c>
      <c r="L52" s="264">
        <f>SUM(L53,L54)</f>
        <v>10098.5</v>
      </c>
      <c r="M52" s="264">
        <f>SUM(M53,M54)</f>
        <v>0</v>
      </c>
      <c r="N52" s="265"/>
      <c r="O52" s="265"/>
      <c r="P52" s="265"/>
      <c r="Q52" s="265"/>
      <c r="R52" s="265"/>
      <c r="S52" s="265"/>
      <c r="T52" s="265"/>
      <c r="U52" s="265"/>
      <c r="V52" s="266"/>
      <c r="W52" s="267"/>
      <c r="X52" s="267"/>
      <c r="Y52" s="267"/>
    </row>
    <row r="53" spans="1:25" ht="26.45" customHeight="1" x14ac:dyDescent="0.2">
      <c r="A53" s="261" t="s">
        <v>281</v>
      </c>
      <c r="B53" s="272" t="s">
        <v>308</v>
      </c>
      <c r="C53" s="262" t="s">
        <v>210</v>
      </c>
      <c r="D53" s="262" t="s">
        <v>215</v>
      </c>
      <c r="E53" s="262" t="s">
        <v>286</v>
      </c>
      <c r="F53" s="262" t="s">
        <v>316</v>
      </c>
      <c r="G53" s="262" t="s">
        <v>237</v>
      </c>
      <c r="H53" s="262" t="s">
        <v>208</v>
      </c>
      <c r="I53" s="262" t="s">
        <v>310</v>
      </c>
      <c r="J53" s="270" t="s">
        <v>317</v>
      </c>
      <c r="K53" s="287">
        <f>469.4+130.2+67.8+1237.5</f>
        <v>1904.8999999999999</v>
      </c>
      <c r="L53" s="287">
        <f>9694.6+403.9</f>
        <v>10098.5</v>
      </c>
      <c r="M53" s="287">
        <v>0</v>
      </c>
      <c r="N53" s="265"/>
      <c r="O53" s="265"/>
      <c r="P53" s="265"/>
      <c r="Q53" s="265"/>
      <c r="R53" s="265"/>
      <c r="S53" s="265"/>
      <c r="T53" s="265"/>
      <c r="U53" s="265"/>
      <c r="V53" s="266"/>
      <c r="W53" s="267"/>
      <c r="X53" s="267"/>
      <c r="Y53" s="267"/>
    </row>
    <row r="54" spans="1:25" ht="26.45" customHeight="1" x14ac:dyDescent="0.2">
      <c r="A54" s="261" t="s">
        <v>283</v>
      </c>
      <c r="B54" s="272" t="s">
        <v>308</v>
      </c>
      <c r="C54" s="262" t="s">
        <v>210</v>
      </c>
      <c r="D54" s="262" t="s">
        <v>215</v>
      </c>
      <c r="E54" s="262" t="s">
        <v>286</v>
      </c>
      <c r="F54" s="262" t="s">
        <v>318</v>
      </c>
      <c r="G54" s="262" t="s">
        <v>237</v>
      </c>
      <c r="H54" s="262" t="s">
        <v>208</v>
      </c>
      <c r="I54" s="262" t="s">
        <v>310</v>
      </c>
      <c r="J54" s="270" t="s">
        <v>319</v>
      </c>
      <c r="K54" s="287">
        <v>600</v>
      </c>
      <c r="L54" s="287">
        <v>0</v>
      </c>
      <c r="M54" s="287">
        <v>0</v>
      </c>
      <c r="N54" s="265"/>
      <c r="O54" s="265"/>
      <c r="P54" s="265"/>
      <c r="Q54" s="265"/>
      <c r="R54" s="265"/>
      <c r="S54" s="265"/>
      <c r="T54" s="265"/>
      <c r="U54" s="265"/>
      <c r="V54" s="266"/>
      <c r="W54" s="267"/>
      <c r="X54" s="267"/>
      <c r="Y54" s="267"/>
    </row>
    <row r="55" spans="1:25" ht="27" customHeight="1" x14ac:dyDescent="0.2">
      <c r="A55" s="261" t="s">
        <v>286</v>
      </c>
      <c r="B55" s="272" t="s">
        <v>308</v>
      </c>
      <c r="C55" s="262" t="s">
        <v>210</v>
      </c>
      <c r="D55" s="262" t="s">
        <v>215</v>
      </c>
      <c r="E55" s="262" t="s">
        <v>290</v>
      </c>
      <c r="F55" s="262" t="s">
        <v>206</v>
      </c>
      <c r="G55" s="262" t="s">
        <v>207</v>
      </c>
      <c r="H55" s="262" t="s">
        <v>208</v>
      </c>
      <c r="I55" s="262" t="s">
        <v>310</v>
      </c>
      <c r="J55" s="263" t="s">
        <v>320</v>
      </c>
      <c r="K55" s="264">
        <f>SUM(K56,K58)</f>
        <v>266.3</v>
      </c>
      <c r="L55" s="264">
        <f>SUM(L56,L58)</f>
        <v>253.1</v>
      </c>
      <c r="M55" s="264">
        <f>SUM(M56,M58)</f>
        <v>258.40000000000003</v>
      </c>
      <c r="N55" s="265"/>
      <c r="O55" s="265"/>
      <c r="P55" s="265"/>
      <c r="Q55" s="265"/>
      <c r="R55" s="265"/>
      <c r="S55" s="265"/>
      <c r="T55" s="265"/>
      <c r="U55" s="265"/>
      <c r="V55" s="266"/>
      <c r="W55" s="267"/>
      <c r="X55" s="267"/>
      <c r="Y55" s="267"/>
    </row>
    <row r="56" spans="1:25" ht="27" customHeight="1" x14ac:dyDescent="0.2">
      <c r="A56" s="261" t="s">
        <v>290</v>
      </c>
      <c r="B56" s="272" t="s">
        <v>308</v>
      </c>
      <c r="C56" s="262" t="s">
        <v>210</v>
      </c>
      <c r="D56" s="262" t="s">
        <v>215</v>
      </c>
      <c r="E56" s="262" t="s">
        <v>290</v>
      </c>
      <c r="F56" s="262" t="s">
        <v>321</v>
      </c>
      <c r="G56" s="262" t="s">
        <v>207</v>
      </c>
      <c r="H56" s="262" t="s">
        <v>208</v>
      </c>
      <c r="I56" s="262" t="s">
        <v>310</v>
      </c>
      <c r="J56" s="270" t="s">
        <v>322</v>
      </c>
      <c r="K56" s="264">
        <f>SUM(K57)</f>
        <v>0.1</v>
      </c>
      <c r="L56" s="264">
        <f>SUM(L57)</f>
        <v>0.1</v>
      </c>
      <c r="M56" s="264">
        <f>SUM(M57)</f>
        <v>0.1</v>
      </c>
      <c r="N56" s="265"/>
      <c r="O56" s="265"/>
      <c r="P56" s="265"/>
      <c r="Q56" s="265"/>
      <c r="R56" s="265"/>
      <c r="S56" s="265"/>
      <c r="T56" s="265"/>
      <c r="U56" s="265"/>
      <c r="V56" s="266"/>
      <c r="W56" s="267"/>
      <c r="X56" s="267"/>
      <c r="Y56" s="267"/>
    </row>
    <row r="57" spans="1:25" ht="27" customHeight="1" x14ac:dyDescent="0.2">
      <c r="A57" s="261" t="s">
        <v>292</v>
      </c>
      <c r="B57" s="272" t="s">
        <v>308</v>
      </c>
      <c r="C57" s="262" t="s">
        <v>210</v>
      </c>
      <c r="D57" s="262" t="s">
        <v>215</v>
      </c>
      <c r="E57" s="262" t="s">
        <v>290</v>
      </c>
      <c r="F57" s="262" t="s">
        <v>321</v>
      </c>
      <c r="G57" s="262" t="s">
        <v>237</v>
      </c>
      <c r="H57" s="262" t="s">
        <v>208</v>
      </c>
      <c r="I57" s="262" t="s">
        <v>310</v>
      </c>
      <c r="J57" s="270" t="s">
        <v>323</v>
      </c>
      <c r="K57" s="287">
        <v>0.1</v>
      </c>
      <c r="L57" s="287">
        <v>0.1</v>
      </c>
      <c r="M57" s="287">
        <v>0.1</v>
      </c>
      <c r="N57" s="265"/>
      <c r="O57" s="265"/>
      <c r="P57" s="265"/>
      <c r="Q57" s="265"/>
      <c r="R57" s="265"/>
      <c r="S57" s="265"/>
      <c r="T57" s="265"/>
      <c r="U57" s="265"/>
      <c r="V57" s="266"/>
      <c r="W57" s="267"/>
      <c r="X57" s="267"/>
      <c r="Y57" s="267"/>
    </row>
    <row r="58" spans="1:25" ht="28.5" customHeight="1" x14ac:dyDescent="0.2">
      <c r="A58" s="261" t="s">
        <v>294</v>
      </c>
      <c r="B58" s="272" t="s">
        <v>308</v>
      </c>
      <c r="C58" s="262" t="s">
        <v>210</v>
      </c>
      <c r="D58" s="262" t="s">
        <v>215</v>
      </c>
      <c r="E58" s="262" t="s">
        <v>303</v>
      </c>
      <c r="F58" s="262" t="s">
        <v>324</v>
      </c>
      <c r="G58" s="262" t="s">
        <v>207</v>
      </c>
      <c r="H58" s="262" t="s">
        <v>208</v>
      </c>
      <c r="I58" s="262" t="s">
        <v>310</v>
      </c>
      <c r="J58" s="270" t="s">
        <v>325</v>
      </c>
      <c r="K58" s="264">
        <f>SUM(K59)</f>
        <v>266.2</v>
      </c>
      <c r="L58" s="264">
        <f>SUM(L59)</f>
        <v>253</v>
      </c>
      <c r="M58" s="264">
        <f>SUM(M59)</f>
        <v>258.3</v>
      </c>
      <c r="N58" s="265"/>
      <c r="O58" s="265"/>
      <c r="P58" s="265"/>
      <c r="Q58" s="265"/>
      <c r="R58" s="265"/>
      <c r="S58" s="265"/>
      <c r="T58" s="265"/>
      <c r="U58" s="265"/>
      <c r="V58" s="266"/>
      <c r="W58" s="267"/>
      <c r="X58" s="267"/>
      <c r="Y58" s="267"/>
    </row>
    <row r="59" spans="1:25" ht="41.25" customHeight="1" x14ac:dyDescent="0.2">
      <c r="A59" s="261" t="s">
        <v>297</v>
      </c>
      <c r="B59" s="272" t="s">
        <v>308</v>
      </c>
      <c r="C59" s="262" t="s">
        <v>210</v>
      </c>
      <c r="D59" s="262" t="s">
        <v>215</v>
      </c>
      <c r="E59" s="262" t="s">
        <v>303</v>
      </c>
      <c r="F59" s="262" t="s">
        <v>324</v>
      </c>
      <c r="G59" s="262" t="s">
        <v>237</v>
      </c>
      <c r="H59" s="262" t="s">
        <v>208</v>
      </c>
      <c r="I59" s="262" t="s">
        <v>310</v>
      </c>
      <c r="J59" s="270" t="s">
        <v>326</v>
      </c>
      <c r="K59" s="287">
        <v>266.2</v>
      </c>
      <c r="L59" s="287">
        <v>253</v>
      </c>
      <c r="M59" s="287">
        <v>258.3</v>
      </c>
      <c r="N59" s="265"/>
      <c r="O59" s="265"/>
      <c r="P59" s="265"/>
      <c r="Q59" s="265"/>
      <c r="R59" s="265"/>
      <c r="S59" s="265"/>
      <c r="T59" s="265"/>
      <c r="U59" s="265"/>
      <c r="V59" s="266"/>
      <c r="W59" s="267"/>
      <c r="X59" s="267"/>
      <c r="Y59" s="267"/>
    </row>
    <row r="60" spans="1:25" ht="15" customHeight="1" x14ac:dyDescent="0.2">
      <c r="A60" s="261" t="s">
        <v>300</v>
      </c>
      <c r="B60" s="272" t="s">
        <v>206</v>
      </c>
      <c r="C60" s="262" t="s">
        <v>210</v>
      </c>
      <c r="D60" s="262" t="s">
        <v>215</v>
      </c>
      <c r="E60" s="262" t="s">
        <v>327</v>
      </c>
      <c r="F60" s="262" t="s">
        <v>206</v>
      </c>
      <c r="G60" s="262" t="s">
        <v>207</v>
      </c>
      <c r="H60" s="262" t="s">
        <v>208</v>
      </c>
      <c r="I60" s="262" t="s">
        <v>310</v>
      </c>
      <c r="J60" s="263" t="s">
        <v>27</v>
      </c>
      <c r="K60" s="264">
        <f>SUM(K61)</f>
        <v>5001.3</v>
      </c>
      <c r="L60" s="264">
        <f>SUM(L61)</f>
        <v>0</v>
      </c>
      <c r="M60" s="264">
        <f>SUM(M61)</f>
        <v>0</v>
      </c>
      <c r="N60" s="265"/>
      <c r="O60" s="265"/>
      <c r="P60" s="265"/>
      <c r="Q60" s="265"/>
      <c r="R60" s="265"/>
      <c r="S60" s="265"/>
      <c r="T60" s="265"/>
      <c r="U60" s="265"/>
      <c r="V60" s="266"/>
      <c r="W60" s="267"/>
      <c r="X60" s="267"/>
      <c r="Y60" s="267"/>
    </row>
    <row r="61" spans="1:25" ht="33.4" customHeight="1" x14ac:dyDescent="0.2">
      <c r="A61" s="261" t="s">
        <v>303</v>
      </c>
      <c r="B61" s="272" t="s">
        <v>308</v>
      </c>
      <c r="C61" s="262" t="s">
        <v>210</v>
      </c>
      <c r="D61" s="262" t="s">
        <v>215</v>
      </c>
      <c r="E61" s="262" t="s">
        <v>328</v>
      </c>
      <c r="F61" s="262" t="s">
        <v>318</v>
      </c>
      <c r="G61" s="262" t="s">
        <v>237</v>
      </c>
      <c r="H61" s="262" t="s">
        <v>208</v>
      </c>
      <c r="I61" s="262" t="s">
        <v>310</v>
      </c>
      <c r="J61" s="270" t="s">
        <v>329</v>
      </c>
      <c r="K61" s="287">
        <f>596.7+600+750+70+30+38.6+2916</f>
        <v>5001.3</v>
      </c>
      <c r="L61" s="287">
        <v>0</v>
      </c>
      <c r="M61" s="287">
        <v>0</v>
      </c>
      <c r="N61" s="265"/>
      <c r="O61" s="265"/>
      <c r="P61" s="265"/>
      <c r="Q61" s="265"/>
      <c r="R61" s="265"/>
      <c r="S61" s="265"/>
      <c r="T61" s="265"/>
      <c r="U61" s="265"/>
      <c r="V61" s="266"/>
      <c r="W61" s="267"/>
      <c r="X61" s="267"/>
      <c r="Y61" s="267"/>
    </row>
    <row r="62" spans="1:25" ht="18.600000000000001" customHeight="1" x14ac:dyDescent="0.2">
      <c r="A62" s="261" t="s">
        <v>330</v>
      </c>
      <c r="B62" s="272" t="s">
        <v>308</v>
      </c>
      <c r="C62" s="262" t="s">
        <v>210</v>
      </c>
      <c r="D62" s="262" t="s">
        <v>331</v>
      </c>
      <c r="E62" s="262" t="s">
        <v>238</v>
      </c>
      <c r="F62" s="262" t="s">
        <v>206</v>
      </c>
      <c r="G62" s="262" t="s">
        <v>237</v>
      </c>
      <c r="H62" s="262" t="s">
        <v>208</v>
      </c>
      <c r="I62" s="262" t="s">
        <v>206</v>
      </c>
      <c r="J62" s="263" t="s">
        <v>332</v>
      </c>
      <c r="K62" s="264">
        <f>SUM(K63)</f>
        <v>7.5</v>
      </c>
      <c r="L62" s="264">
        <f>SUM(L63)</f>
        <v>0</v>
      </c>
      <c r="M62" s="264">
        <f>SUM(M63)</f>
        <v>0</v>
      </c>
      <c r="N62" s="265"/>
      <c r="O62" s="265"/>
      <c r="P62" s="265"/>
      <c r="Q62" s="265"/>
      <c r="R62" s="265"/>
      <c r="S62" s="265"/>
      <c r="T62" s="265"/>
      <c r="U62" s="265"/>
      <c r="V62" s="266"/>
      <c r="W62" s="267"/>
      <c r="X62" s="267"/>
      <c r="Y62" s="267"/>
    </row>
    <row r="63" spans="1:25" ht="27.75" customHeight="1" x14ac:dyDescent="0.2">
      <c r="A63" s="261" t="s">
        <v>333</v>
      </c>
      <c r="B63" s="272" t="s">
        <v>308</v>
      </c>
      <c r="C63" s="262" t="s">
        <v>210</v>
      </c>
      <c r="D63" s="262" t="s">
        <v>331</v>
      </c>
      <c r="E63" s="262" t="s">
        <v>238</v>
      </c>
      <c r="F63" s="262" t="s">
        <v>249</v>
      </c>
      <c r="G63" s="262" t="s">
        <v>237</v>
      </c>
      <c r="H63" s="262" t="s">
        <v>208</v>
      </c>
      <c r="I63" s="262" t="s">
        <v>310</v>
      </c>
      <c r="J63" s="270" t="s">
        <v>334</v>
      </c>
      <c r="K63" s="287">
        <v>7.5</v>
      </c>
      <c r="L63" s="287">
        <v>0</v>
      </c>
      <c r="M63" s="287">
        <v>0</v>
      </c>
      <c r="N63" s="265"/>
      <c r="O63" s="265"/>
      <c r="P63" s="265"/>
      <c r="Q63" s="265"/>
      <c r="R63" s="265"/>
      <c r="S63" s="265"/>
      <c r="T63" s="265"/>
      <c r="U63" s="265"/>
      <c r="V63" s="266"/>
      <c r="W63" s="267"/>
      <c r="X63" s="267"/>
      <c r="Y63" s="267"/>
    </row>
    <row r="64" spans="1:25" ht="15" customHeight="1" x14ac:dyDescent="0.2">
      <c r="A64" s="311" t="s">
        <v>335</v>
      </c>
      <c r="B64" s="312"/>
      <c r="C64" s="312"/>
      <c r="D64" s="312"/>
      <c r="E64" s="312"/>
      <c r="F64" s="312"/>
      <c r="G64" s="312"/>
      <c r="H64" s="312"/>
      <c r="I64" s="312"/>
      <c r="J64" s="313"/>
      <c r="K64" s="288">
        <f>SUM(K12,K47)</f>
        <v>26455</v>
      </c>
      <c r="L64" s="288">
        <f>SUM(L12,L47)</f>
        <v>28171.300000000003</v>
      </c>
      <c r="M64" s="288">
        <f>SUM(M12,M47)</f>
        <v>15435.400000000001</v>
      </c>
      <c r="N64" s="280" t="s">
        <v>307</v>
      </c>
      <c r="O64" s="265"/>
      <c r="P64" s="265"/>
      <c r="Q64" s="265"/>
      <c r="R64" s="265"/>
      <c r="S64" s="265"/>
      <c r="T64" s="265"/>
      <c r="U64" s="265"/>
      <c r="V64" s="266"/>
      <c r="W64" s="267"/>
      <c r="X64" s="267"/>
      <c r="Y64" s="267"/>
    </row>
  </sheetData>
  <mergeCells count="10">
    <mergeCell ref="A64:J64"/>
    <mergeCell ref="K2:M2"/>
    <mergeCell ref="K3:M3"/>
    <mergeCell ref="A6:M6"/>
    <mergeCell ref="A9:A10"/>
    <mergeCell ref="B9:I9"/>
    <mergeCell ref="J9:J10"/>
    <mergeCell ref="K9:K10"/>
    <mergeCell ref="L9:L10"/>
    <mergeCell ref="M9:M10"/>
  </mergeCells>
  <pageMargins left="0.78740157480314965" right="0.39370078740157483" top="0.78740157480314965" bottom="0.78740157480314965" header="0.51181102362204722" footer="0.51181102362204722"/>
  <pageSetup paperSize="9" scale="72" firstPageNumber="78" fitToHeight="40" orientation="portrait" useFirstPageNumber="1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66"/>
  <sheetViews>
    <sheetView showGridLines="0" view="pageBreakPreview" zoomScaleNormal="100" zoomScaleSheetLayoutView="100" workbookViewId="0">
      <selection activeCell="F24" sqref="F24"/>
    </sheetView>
  </sheetViews>
  <sheetFormatPr defaultColWidth="9.140625" defaultRowHeight="12.75" x14ac:dyDescent="0.2"/>
  <cols>
    <col min="1" max="1" width="66.42578125" style="2" customWidth="1"/>
    <col min="2" max="3" width="5" style="2" customWidth="1"/>
    <col min="4" max="4" width="14.28515625" style="2" customWidth="1"/>
    <col min="5" max="5" width="6.42578125" style="2" customWidth="1"/>
    <col min="6" max="6" width="12.42578125" style="2" customWidth="1"/>
    <col min="7" max="7" width="12.5703125" style="2" customWidth="1"/>
    <col min="8" max="8" width="13.85546875" style="2" customWidth="1"/>
    <col min="9" max="243" width="9.140625" style="2" customWidth="1"/>
    <col min="244" max="16384" width="9.140625" style="2"/>
  </cols>
  <sheetData>
    <row r="1" spans="1:8" x14ac:dyDescent="0.2">
      <c r="A1" s="105"/>
      <c r="B1" s="105"/>
      <c r="C1" s="105"/>
      <c r="D1" s="105"/>
      <c r="E1" s="322" t="s">
        <v>93</v>
      </c>
      <c r="F1" s="322"/>
      <c r="G1" s="322"/>
      <c r="H1" s="323"/>
    </row>
    <row r="2" spans="1:8" ht="30.75" customHeight="1" x14ac:dyDescent="0.2">
      <c r="A2" s="105"/>
      <c r="B2" s="105"/>
      <c r="C2" s="105"/>
      <c r="D2" s="221"/>
      <c r="E2" s="233"/>
      <c r="F2" s="327" t="s">
        <v>158</v>
      </c>
      <c r="G2" s="328"/>
      <c r="H2" s="328"/>
    </row>
    <row r="3" spans="1:8" x14ac:dyDescent="0.2">
      <c r="A3" s="105"/>
      <c r="B3" s="105"/>
      <c r="C3" s="105"/>
      <c r="D3" s="324" t="s">
        <v>341</v>
      </c>
      <c r="E3" s="325"/>
      <c r="F3" s="325"/>
      <c r="G3" s="325"/>
      <c r="H3" s="325"/>
    </row>
    <row r="4" spans="1:8" x14ac:dyDescent="0.2">
      <c r="A4" s="105"/>
      <c r="B4" s="105"/>
      <c r="C4" s="105"/>
      <c r="D4" s="105"/>
      <c r="E4" s="105"/>
      <c r="F4" s="105"/>
      <c r="G4" s="105"/>
      <c r="H4" s="105"/>
    </row>
    <row r="5" spans="1:8" s="132" customFormat="1" ht="51.75" customHeight="1" x14ac:dyDescent="0.2">
      <c r="A5" s="326" t="s">
        <v>136</v>
      </c>
      <c r="B5" s="326"/>
      <c r="C5" s="326"/>
      <c r="D5" s="326"/>
      <c r="E5" s="326"/>
      <c r="F5" s="326"/>
      <c r="G5" s="326"/>
      <c r="H5" s="326"/>
    </row>
    <row r="6" spans="1:8" s="132" customFormat="1" ht="9.75" customHeight="1" x14ac:dyDescent="0.2">
      <c r="A6" s="220"/>
      <c r="B6" s="234"/>
      <c r="C6" s="234"/>
      <c r="D6" s="234"/>
      <c r="E6" s="234"/>
      <c r="F6" s="234"/>
      <c r="G6" s="234"/>
      <c r="H6" s="234"/>
    </row>
    <row r="7" spans="1:8" x14ac:dyDescent="0.2">
      <c r="H7" s="219" t="s">
        <v>95</v>
      </c>
    </row>
    <row r="8" spans="1:8" ht="25.5" customHeight="1" x14ac:dyDescent="0.2">
      <c r="A8" s="331" t="s">
        <v>0</v>
      </c>
      <c r="B8" s="331" t="s">
        <v>1</v>
      </c>
      <c r="C8" s="331" t="s">
        <v>2</v>
      </c>
      <c r="D8" s="331" t="s">
        <v>3</v>
      </c>
      <c r="E8" s="331" t="s">
        <v>4</v>
      </c>
      <c r="F8" s="329" t="s">
        <v>130</v>
      </c>
      <c r="G8" s="330"/>
      <c r="H8" s="330"/>
    </row>
    <row r="9" spans="1:8" ht="24.75" customHeight="1" x14ac:dyDescent="0.2">
      <c r="A9" s="332"/>
      <c r="B9" s="332"/>
      <c r="C9" s="332"/>
      <c r="D9" s="332"/>
      <c r="E9" s="332"/>
      <c r="F9" s="151" t="s">
        <v>132</v>
      </c>
      <c r="G9" s="151" t="s">
        <v>127</v>
      </c>
      <c r="H9" s="151" t="s">
        <v>129</v>
      </c>
    </row>
    <row r="10" spans="1:8" ht="15.75" x14ac:dyDescent="0.2">
      <c r="A10" s="3" t="s">
        <v>6</v>
      </c>
      <c r="B10" s="4">
        <v>1</v>
      </c>
      <c r="C10" s="5" t="s">
        <v>7</v>
      </c>
      <c r="D10" s="6" t="s">
        <v>7</v>
      </c>
      <c r="E10" s="7" t="s">
        <v>7</v>
      </c>
      <c r="F10" s="174">
        <f>F11+F16+F29+F34+F39+F44</f>
        <v>7843.5</v>
      </c>
      <c r="G10" s="174">
        <f>G11+G16+G29+G34+G39+G44</f>
        <v>5896.5</v>
      </c>
      <c r="H10" s="157">
        <f>H11+H16+H29+H34+H39+H44</f>
        <v>5630.2</v>
      </c>
    </row>
    <row r="11" spans="1:8" ht="31.5" x14ac:dyDescent="0.2">
      <c r="A11" s="146" t="s">
        <v>8</v>
      </c>
      <c r="B11" s="4">
        <v>1</v>
      </c>
      <c r="C11" s="5">
        <v>2</v>
      </c>
      <c r="D11" s="6" t="s">
        <v>7</v>
      </c>
      <c r="E11" s="7" t="s">
        <v>7</v>
      </c>
      <c r="F11" s="174">
        <f t="shared" ref="F11:H14" si="0">F12</f>
        <v>772.1</v>
      </c>
      <c r="G11" s="174">
        <f t="shared" si="0"/>
        <v>771.9</v>
      </c>
      <c r="H11" s="157">
        <f t="shared" si="0"/>
        <v>771.9</v>
      </c>
    </row>
    <row r="12" spans="1:8" ht="15.75" x14ac:dyDescent="0.2">
      <c r="A12" s="42" t="s">
        <v>9</v>
      </c>
      <c r="B12" s="11">
        <v>1</v>
      </c>
      <c r="C12" s="12">
        <v>2</v>
      </c>
      <c r="D12" s="13" t="s">
        <v>10</v>
      </c>
      <c r="E12" s="14" t="s">
        <v>7</v>
      </c>
      <c r="F12" s="175">
        <f t="shared" si="0"/>
        <v>772.1</v>
      </c>
      <c r="G12" s="175">
        <f t="shared" si="0"/>
        <v>771.9</v>
      </c>
      <c r="H12" s="158">
        <f t="shared" si="0"/>
        <v>771.9</v>
      </c>
    </row>
    <row r="13" spans="1:8" ht="15.75" x14ac:dyDescent="0.2">
      <c r="A13" s="42" t="s">
        <v>11</v>
      </c>
      <c r="B13" s="11">
        <v>1</v>
      </c>
      <c r="C13" s="12">
        <v>2</v>
      </c>
      <c r="D13" s="13" t="s">
        <v>12</v>
      </c>
      <c r="E13" s="14" t="s">
        <v>7</v>
      </c>
      <c r="F13" s="175">
        <f t="shared" si="0"/>
        <v>772.1</v>
      </c>
      <c r="G13" s="175">
        <f t="shared" si="0"/>
        <v>771.9</v>
      </c>
      <c r="H13" s="158">
        <f t="shared" si="0"/>
        <v>771.9</v>
      </c>
    </row>
    <row r="14" spans="1:8" ht="63" x14ac:dyDescent="0.2">
      <c r="A14" s="191" t="s">
        <v>13</v>
      </c>
      <c r="B14" s="24">
        <v>1</v>
      </c>
      <c r="C14" s="24">
        <v>2</v>
      </c>
      <c r="D14" s="40" t="s">
        <v>12</v>
      </c>
      <c r="E14" s="26">
        <v>100</v>
      </c>
      <c r="F14" s="176">
        <f t="shared" si="0"/>
        <v>772.1</v>
      </c>
      <c r="G14" s="176">
        <f t="shared" si="0"/>
        <v>771.9</v>
      </c>
      <c r="H14" s="159">
        <f t="shared" si="0"/>
        <v>771.9</v>
      </c>
    </row>
    <row r="15" spans="1:8" ht="31.5" x14ac:dyDescent="0.2">
      <c r="A15" s="191" t="s">
        <v>14</v>
      </c>
      <c r="B15" s="24">
        <v>1</v>
      </c>
      <c r="C15" s="24">
        <v>2</v>
      </c>
      <c r="D15" s="40" t="s">
        <v>12</v>
      </c>
      <c r="E15" s="26">
        <v>120</v>
      </c>
      <c r="F15" s="240">
        <v>772.1</v>
      </c>
      <c r="G15" s="240">
        <v>771.9</v>
      </c>
      <c r="H15" s="241">
        <v>771.9</v>
      </c>
    </row>
    <row r="16" spans="1:8" ht="47.25" x14ac:dyDescent="0.2">
      <c r="A16" s="124" t="s">
        <v>21</v>
      </c>
      <c r="B16" s="18">
        <v>1</v>
      </c>
      <c r="C16" s="18">
        <v>4</v>
      </c>
      <c r="D16" s="51" t="s">
        <v>7</v>
      </c>
      <c r="E16" s="20" t="s">
        <v>7</v>
      </c>
      <c r="F16" s="177">
        <f>F17</f>
        <v>5210.3</v>
      </c>
      <c r="G16" s="177">
        <f>G17</f>
        <v>5000.7000000000007</v>
      </c>
      <c r="H16" s="160">
        <f>H17</f>
        <v>4754.4000000000005</v>
      </c>
    </row>
    <row r="17" spans="1:8" ht="15.75" x14ac:dyDescent="0.2">
      <c r="A17" s="191" t="s">
        <v>9</v>
      </c>
      <c r="B17" s="24">
        <v>1</v>
      </c>
      <c r="C17" s="24">
        <v>4</v>
      </c>
      <c r="D17" s="40" t="s">
        <v>10</v>
      </c>
      <c r="E17" s="20"/>
      <c r="F17" s="176">
        <f>F18+F21+F26</f>
        <v>5210.3</v>
      </c>
      <c r="G17" s="176">
        <f t="shared" ref="G17:H17" si="1">G18+G21+G26</f>
        <v>5000.7000000000007</v>
      </c>
      <c r="H17" s="176">
        <f t="shared" si="1"/>
        <v>4754.4000000000005</v>
      </c>
    </row>
    <row r="18" spans="1:8" ht="31.5" x14ac:dyDescent="0.2">
      <c r="A18" s="191" t="s">
        <v>22</v>
      </c>
      <c r="B18" s="24">
        <v>1</v>
      </c>
      <c r="C18" s="24">
        <v>4</v>
      </c>
      <c r="D18" s="40" t="s">
        <v>23</v>
      </c>
      <c r="E18" s="26"/>
      <c r="F18" s="176">
        <f t="shared" ref="F18:H19" si="2">F19</f>
        <v>3799.9</v>
      </c>
      <c r="G18" s="176">
        <f t="shared" si="2"/>
        <v>3800.1</v>
      </c>
      <c r="H18" s="159">
        <f t="shared" si="2"/>
        <v>3800.1</v>
      </c>
    </row>
    <row r="19" spans="1:8" ht="63" x14ac:dyDescent="0.2">
      <c r="A19" s="191" t="s">
        <v>13</v>
      </c>
      <c r="B19" s="24">
        <v>1</v>
      </c>
      <c r="C19" s="24">
        <v>4</v>
      </c>
      <c r="D19" s="40" t="s">
        <v>23</v>
      </c>
      <c r="E19" s="26">
        <v>100</v>
      </c>
      <c r="F19" s="176">
        <f t="shared" si="2"/>
        <v>3799.9</v>
      </c>
      <c r="G19" s="176">
        <f t="shared" si="2"/>
        <v>3800.1</v>
      </c>
      <c r="H19" s="159">
        <f t="shared" si="2"/>
        <v>3800.1</v>
      </c>
    </row>
    <row r="20" spans="1:8" ht="31.5" x14ac:dyDescent="0.2">
      <c r="A20" s="42" t="s">
        <v>14</v>
      </c>
      <c r="B20" s="11">
        <v>1</v>
      </c>
      <c r="C20" s="12">
        <v>4</v>
      </c>
      <c r="D20" s="13" t="s">
        <v>23</v>
      </c>
      <c r="E20" s="14">
        <v>120</v>
      </c>
      <c r="F20" s="242">
        <v>3799.9</v>
      </c>
      <c r="G20" s="242">
        <v>3800.1</v>
      </c>
      <c r="H20" s="243">
        <v>3800.1</v>
      </c>
    </row>
    <row r="21" spans="1:8" ht="15.75" x14ac:dyDescent="0.2">
      <c r="A21" s="193" t="s">
        <v>16</v>
      </c>
      <c r="B21" s="23">
        <v>1</v>
      </c>
      <c r="C21" s="24">
        <v>4</v>
      </c>
      <c r="D21" s="25" t="s">
        <v>17</v>
      </c>
      <c r="E21" s="26" t="s">
        <v>7</v>
      </c>
      <c r="F21" s="176">
        <f>F22+F24</f>
        <v>1410.3</v>
      </c>
      <c r="G21" s="176">
        <f>G22+G24</f>
        <v>1200.5</v>
      </c>
      <c r="H21" s="159">
        <f>H22+H24</f>
        <v>954.2</v>
      </c>
    </row>
    <row r="22" spans="1:8" ht="31.5" x14ac:dyDescent="0.2">
      <c r="A22" s="42" t="s">
        <v>124</v>
      </c>
      <c r="B22" s="11">
        <v>1</v>
      </c>
      <c r="C22" s="12">
        <v>4</v>
      </c>
      <c r="D22" s="13" t="s">
        <v>17</v>
      </c>
      <c r="E22" s="14">
        <v>200</v>
      </c>
      <c r="F22" s="175">
        <f>F23</f>
        <v>1245.3</v>
      </c>
      <c r="G22" s="175">
        <f>G23</f>
        <v>1170.4000000000001</v>
      </c>
      <c r="H22" s="158">
        <f>H23</f>
        <v>924.1</v>
      </c>
    </row>
    <row r="23" spans="1:8" ht="31.5" x14ac:dyDescent="0.2">
      <c r="A23" s="193" t="s">
        <v>18</v>
      </c>
      <c r="B23" s="23">
        <v>1</v>
      </c>
      <c r="C23" s="24">
        <v>4</v>
      </c>
      <c r="D23" s="25" t="s">
        <v>17</v>
      </c>
      <c r="E23" s="26">
        <v>240</v>
      </c>
      <c r="F23" s="240">
        <v>1245.3</v>
      </c>
      <c r="G23" s="240">
        <f>688+4.4+478</f>
        <v>1170.4000000000001</v>
      </c>
      <c r="H23" s="241">
        <f>400-0.7+181.7+343.1</f>
        <v>924.1</v>
      </c>
    </row>
    <row r="24" spans="1:8" ht="15.75" x14ac:dyDescent="0.2">
      <c r="A24" s="194" t="s">
        <v>19</v>
      </c>
      <c r="B24" s="29">
        <v>1</v>
      </c>
      <c r="C24" s="30">
        <v>4</v>
      </c>
      <c r="D24" s="13" t="s">
        <v>17</v>
      </c>
      <c r="E24" s="32">
        <v>800</v>
      </c>
      <c r="F24" s="178">
        <f>F25</f>
        <v>165</v>
      </c>
      <c r="G24" s="178">
        <f>G25</f>
        <v>30.1</v>
      </c>
      <c r="H24" s="161">
        <f>H25</f>
        <v>30.1</v>
      </c>
    </row>
    <row r="25" spans="1:8" ht="15.75" x14ac:dyDescent="0.2">
      <c r="A25" s="193" t="s">
        <v>20</v>
      </c>
      <c r="B25" s="23">
        <v>1</v>
      </c>
      <c r="C25" s="24">
        <v>4</v>
      </c>
      <c r="D25" s="25" t="s">
        <v>17</v>
      </c>
      <c r="E25" s="26">
        <v>850</v>
      </c>
      <c r="F25" s="240">
        <v>165</v>
      </c>
      <c r="G25" s="240">
        <v>30.1</v>
      </c>
      <c r="H25" s="241">
        <v>30.1</v>
      </c>
    </row>
    <row r="26" spans="1:8" ht="31.5" x14ac:dyDescent="0.2">
      <c r="A26" s="193" t="s">
        <v>92</v>
      </c>
      <c r="B26" s="23">
        <v>1</v>
      </c>
      <c r="C26" s="24">
        <v>4</v>
      </c>
      <c r="D26" s="25" t="s">
        <v>91</v>
      </c>
      <c r="E26" s="26"/>
      <c r="F26" s="176">
        <f t="shared" ref="F26:H27" si="3">F27</f>
        <v>0.1</v>
      </c>
      <c r="G26" s="176">
        <f t="shared" si="3"/>
        <v>0.1</v>
      </c>
      <c r="H26" s="159">
        <f t="shared" si="3"/>
        <v>0.1</v>
      </c>
    </row>
    <row r="27" spans="1:8" ht="31.5" x14ac:dyDescent="0.2">
      <c r="A27" s="42" t="s">
        <v>124</v>
      </c>
      <c r="B27" s="23">
        <v>1</v>
      </c>
      <c r="C27" s="24">
        <v>4</v>
      </c>
      <c r="D27" s="25" t="s">
        <v>91</v>
      </c>
      <c r="E27" s="26">
        <v>200</v>
      </c>
      <c r="F27" s="176">
        <f t="shared" si="3"/>
        <v>0.1</v>
      </c>
      <c r="G27" s="176">
        <f t="shared" si="3"/>
        <v>0.1</v>
      </c>
      <c r="H27" s="159">
        <f t="shared" si="3"/>
        <v>0.1</v>
      </c>
    </row>
    <row r="28" spans="1:8" ht="31.5" x14ac:dyDescent="0.2">
      <c r="A28" s="193" t="s">
        <v>18</v>
      </c>
      <c r="B28" s="23">
        <v>1</v>
      </c>
      <c r="C28" s="24">
        <v>4</v>
      </c>
      <c r="D28" s="25" t="s">
        <v>91</v>
      </c>
      <c r="E28" s="26">
        <v>240</v>
      </c>
      <c r="F28" s="240">
        <v>0.1</v>
      </c>
      <c r="G28" s="240">
        <v>0.1</v>
      </c>
      <c r="H28" s="241">
        <v>0.1</v>
      </c>
    </row>
    <row r="29" spans="1:8" ht="47.25" x14ac:dyDescent="0.2">
      <c r="A29" s="195" t="s">
        <v>24</v>
      </c>
      <c r="B29" s="35">
        <v>1</v>
      </c>
      <c r="C29" s="36">
        <v>6</v>
      </c>
      <c r="D29" s="37" t="s">
        <v>7</v>
      </c>
      <c r="E29" s="38" t="s">
        <v>7</v>
      </c>
      <c r="F29" s="179">
        <f t="shared" ref="F29:H32" si="4">F30</f>
        <v>28.9</v>
      </c>
      <c r="G29" s="179">
        <f t="shared" si="4"/>
        <v>28.9</v>
      </c>
      <c r="H29" s="162">
        <f t="shared" si="4"/>
        <v>28.9</v>
      </c>
    </row>
    <row r="30" spans="1:8" ht="15.75" x14ac:dyDescent="0.2">
      <c r="A30" s="193" t="s">
        <v>15</v>
      </c>
      <c r="B30" s="23">
        <v>1</v>
      </c>
      <c r="C30" s="24">
        <v>6</v>
      </c>
      <c r="D30" s="25" t="s">
        <v>10</v>
      </c>
      <c r="E30" s="26" t="s">
        <v>7</v>
      </c>
      <c r="F30" s="176">
        <f t="shared" si="4"/>
        <v>28.9</v>
      </c>
      <c r="G30" s="176">
        <f t="shared" si="4"/>
        <v>28.9</v>
      </c>
      <c r="H30" s="159">
        <f t="shared" si="4"/>
        <v>28.9</v>
      </c>
    </row>
    <row r="31" spans="1:8" ht="31.5" x14ac:dyDescent="0.2">
      <c r="A31" s="191" t="s">
        <v>98</v>
      </c>
      <c r="B31" s="11">
        <v>1</v>
      </c>
      <c r="C31" s="12">
        <v>6</v>
      </c>
      <c r="D31" s="13" t="s">
        <v>25</v>
      </c>
      <c r="E31" s="14"/>
      <c r="F31" s="175">
        <f t="shared" si="4"/>
        <v>28.9</v>
      </c>
      <c r="G31" s="175">
        <f t="shared" si="4"/>
        <v>28.9</v>
      </c>
      <c r="H31" s="158">
        <f t="shared" si="4"/>
        <v>28.9</v>
      </c>
    </row>
    <row r="32" spans="1:8" ht="15.75" x14ac:dyDescent="0.2">
      <c r="A32" s="42" t="s">
        <v>26</v>
      </c>
      <c r="B32" s="11">
        <v>1</v>
      </c>
      <c r="C32" s="12">
        <v>6</v>
      </c>
      <c r="D32" s="13" t="s">
        <v>25</v>
      </c>
      <c r="E32" s="14">
        <v>500</v>
      </c>
      <c r="F32" s="175">
        <f t="shared" si="4"/>
        <v>28.9</v>
      </c>
      <c r="G32" s="175">
        <f t="shared" si="4"/>
        <v>28.9</v>
      </c>
      <c r="H32" s="158">
        <f t="shared" si="4"/>
        <v>28.9</v>
      </c>
    </row>
    <row r="33" spans="1:8" ht="15.75" x14ac:dyDescent="0.2">
      <c r="A33" s="42" t="s">
        <v>27</v>
      </c>
      <c r="B33" s="11">
        <v>1</v>
      </c>
      <c r="C33" s="12">
        <v>6</v>
      </c>
      <c r="D33" s="13" t="s">
        <v>25</v>
      </c>
      <c r="E33" s="14">
        <v>540</v>
      </c>
      <c r="F33" s="242">
        <v>28.9</v>
      </c>
      <c r="G33" s="242">
        <v>28.9</v>
      </c>
      <c r="H33" s="243">
        <v>28.9</v>
      </c>
    </row>
    <row r="34" spans="1:8" ht="15.75" x14ac:dyDescent="0.2">
      <c r="A34" s="146" t="s">
        <v>28</v>
      </c>
      <c r="B34" s="4">
        <v>1</v>
      </c>
      <c r="C34" s="5">
        <v>7</v>
      </c>
      <c r="D34" s="6"/>
      <c r="E34" s="7"/>
      <c r="F34" s="174">
        <f t="shared" ref="F34:H35" si="5">F35</f>
        <v>564.70000000000005</v>
      </c>
      <c r="G34" s="174">
        <f t="shared" si="5"/>
        <v>0</v>
      </c>
      <c r="H34" s="157">
        <f t="shared" si="5"/>
        <v>0</v>
      </c>
    </row>
    <row r="35" spans="1:8" ht="15.75" x14ac:dyDescent="0.2">
      <c r="A35" s="42" t="s">
        <v>9</v>
      </c>
      <c r="B35" s="11">
        <v>1</v>
      </c>
      <c r="C35" s="12">
        <v>7</v>
      </c>
      <c r="D35" s="13" t="s">
        <v>10</v>
      </c>
      <c r="E35" s="14"/>
      <c r="F35" s="175">
        <f t="shared" si="5"/>
        <v>564.70000000000005</v>
      </c>
      <c r="G35" s="175">
        <f t="shared" si="5"/>
        <v>0</v>
      </c>
      <c r="H35" s="158">
        <f t="shared" si="5"/>
        <v>0</v>
      </c>
    </row>
    <row r="36" spans="1:8" ht="31.5" x14ac:dyDescent="0.2">
      <c r="A36" s="42" t="s">
        <v>29</v>
      </c>
      <c r="B36" s="11">
        <v>1</v>
      </c>
      <c r="C36" s="12">
        <v>7</v>
      </c>
      <c r="D36" s="13" t="s">
        <v>30</v>
      </c>
      <c r="E36" s="14"/>
      <c r="F36" s="175">
        <f t="shared" ref="F36:H37" si="6">F37</f>
        <v>564.70000000000005</v>
      </c>
      <c r="G36" s="175">
        <f t="shared" si="6"/>
        <v>0</v>
      </c>
      <c r="H36" s="158">
        <f t="shared" si="6"/>
        <v>0</v>
      </c>
    </row>
    <row r="37" spans="1:8" ht="15.75" x14ac:dyDescent="0.2">
      <c r="A37" s="42" t="s">
        <v>19</v>
      </c>
      <c r="B37" s="11">
        <v>1</v>
      </c>
      <c r="C37" s="12">
        <v>7</v>
      </c>
      <c r="D37" s="13" t="s">
        <v>30</v>
      </c>
      <c r="E37" s="14">
        <v>800</v>
      </c>
      <c r="F37" s="175">
        <f t="shared" si="6"/>
        <v>564.70000000000005</v>
      </c>
      <c r="G37" s="175">
        <f t="shared" si="6"/>
        <v>0</v>
      </c>
      <c r="H37" s="158">
        <f t="shared" si="6"/>
        <v>0</v>
      </c>
    </row>
    <row r="38" spans="1:8" ht="15.75" x14ac:dyDescent="0.2">
      <c r="A38" s="191" t="s">
        <v>340</v>
      </c>
      <c r="B38" s="11">
        <v>1</v>
      </c>
      <c r="C38" s="12">
        <v>7</v>
      </c>
      <c r="D38" s="13" t="s">
        <v>30</v>
      </c>
      <c r="E38" s="26">
        <v>880</v>
      </c>
      <c r="F38" s="242">
        <v>564.70000000000005</v>
      </c>
      <c r="G38" s="242">
        <v>0</v>
      </c>
      <c r="H38" s="243">
        <v>0</v>
      </c>
    </row>
    <row r="39" spans="1:8" ht="15.75" x14ac:dyDescent="0.2">
      <c r="A39" s="196" t="s">
        <v>31</v>
      </c>
      <c r="B39" s="17">
        <v>1</v>
      </c>
      <c r="C39" s="18">
        <v>11</v>
      </c>
      <c r="D39" s="19" t="s">
        <v>7</v>
      </c>
      <c r="E39" s="20" t="s">
        <v>7</v>
      </c>
      <c r="F39" s="177">
        <f t="shared" ref="F39:H42" si="7">F40</f>
        <v>40</v>
      </c>
      <c r="G39" s="177">
        <f t="shared" si="7"/>
        <v>50</v>
      </c>
      <c r="H39" s="160">
        <f t="shared" si="7"/>
        <v>50</v>
      </c>
    </row>
    <row r="40" spans="1:8" ht="15.75" x14ac:dyDescent="0.2">
      <c r="A40" s="42" t="s">
        <v>9</v>
      </c>
      <c r="B40" s="11">
        <v>1</v>
      </c>
      <c r="C40" s="12">
        <v>11</v>
      </c>
      <c r="D40" s="13" t="s">
        <v>10</v>
      </c>
      <c r="E40" s="14" t="s">
        <v>7</v>
      </c>
      <c r="F40" s="175">
        <f t="shared" si="7"/>
        <v>40</v>
      </c>
      <c r="G40" s="175">
        <f t="shared" si="7"/>
        <v>50</v>
      </c>
      <c r="H40" s="158">
        <f t="shared" si="7"/>
        <v>50</v>
      </c>
    </row>
    <row r="41" spans="1:8" ht="15.75" x14ac:dyDescent="0.2">
      <c r="A41" s="42" t="s">
        <v>123</v>
      </c>
      <c r="B41" s="11">
        <v>1</v>
      </c>
      <c r="C41" s="12">
        <v>11</v>
      </c>
      <c r="D41" s="13" t="s">
        <v>32</v>
      </c>
      <c r="E41" s="14" t="s">
        <v>7</v>
      </c>
      <c r="F41" s="175">
        <f t="shared" si="7"/>
        <v>40</v>
      </c>
      <c r="G41" s="175">
        <f t="shared" si="7"/>
        <v>50</v>
      </c>
      <c r="H41" s="158">
        <f t="shared" si="7"/>
        <v>50</v>
      </c>
    </row>
    <row r="42" spans="1:8" ht="15.75" x14ac:dyDescent="0.2">
      <c r="A42" s="42" t="s">
        <v>19</v>
      </c>
      <c r="B42" s="11">
        <v>1</v>
      </c>
      <c r="C42" s="12">
        <v>11</v>
      </c>
      <c r="D42" s="13" t="s">
        <v>32</v>
      </c>
      <c r="E42" s="14">
        <v>800</v>
      </c>
      <c r="F42" s="175">
        <f t="shared" si="7"/>
        <v>40</v>
      </c>
      <c r="G42" s="175">
        <f t="shared" si="7"/>
        <v>50</v>
      </c>
      <c r="H42" s="158">
        <f t="shared" si="7"/>
        <v>50</v>
      </c>
    </row>
    <row r="43" spans="1:8" ht="15.75" x14ac:dyDescent="0.2">
      <c r="A43" s="193" t="s">
        <v>33</v>
      </c>
      <c r="B43" s="23">
        <v>1</v>
      </c>
      <c r="C43" s="24">
        <v>11</v>
      </c>
      <c r="D43" s="25" t="s">
        <v>32</v>
      </c>
      <c r="E43" s="26">
        <v>870</v>
      </c>
      <c r="F43" s="240">
        <v>40</v>
      </c>
      <c r="G43" s="240">
        <v>50</v>
      </c>
      <c r="H43" s="241">
        <v>50</v>
      </c>
    </row>
    <row r="44" spans="1:8" ht="15.75" x14ac:dyDescent="0.2">
      <c r="A44" s="195" t="s">
        <v>34</v>
      </c>
      <c r="B44" s="35">
        <v>1</v>
      </c>
      <c r="C44" s="36">
        <v>13</v>
      </c>
      <c r="D44" s="37" t="s">
        <v>7</v>
      </c>
      <c r="E44" s="38" t="s">
        <v>7</v>
      </c>
      <c r="F44" s="179">
        <f>F45</f>
        <v>1227.5</v>
      </c>
      <c r="G44" s="179">
        <f>G45</f>
        <v>45</v>
      </c>
      <c r="H44" s="162">
        <f>H45</f>
        <v>25</v>
      </c>
    </row>
    <row r="45" spans="1:8" ht="15.75" x14ac:dyDescent="0.2">
      <c r="A45" s="42" t="s">
        <v>9</v>
      </c>
      <c r="B45" s="11">
        <v>1</v>
      </c>
      <c r="C45" s="12">
        <v>13</v>
      </c>
      <c r="D45" s="13" t="s">
        <v>10</v>
      </c>
      <c r="E45" s="14" t="s">
        <v>7</v>
      </c>
      <c r="F45" s="175">
        <f>F46+F49</f>
        <v>1227.5</v>
      </c>
      <c r="G45" s="175">
        <f t="shared" ref="G45:H45" si="8">G46+G49</f>
        <v>45</v>
      </c>
      <c r="H45" s="175">
        <f t="shared" si="8"/>
        <v>25</v>
      </c>
    </row>
    <row r="46" spans="1:8" ht="31.5" x14ac:dyDescent="0.2">
      <c r="A46" s="42" t="s">
        <v>35</v>
      </c>
      <c r="B46" s="11">
        <v>1</v>
      </c>
      <c r="C46" s="12">
        <v>13</v>
      </c>
      <c r="D46" s="13" t="s">
        <v>36</v>
      </c>
      <c r="E46" s="14" t="s">
        <v>7</v>
      </c>
      <c r="F46" s="175">
        <f t="shared" ref="F46:H47" si="9">F47</f>
        <v>420</v>
      </c>
      <c r="G46" s="175">
        <f t="shared" si="9"/>
        <v>5</v>
      </c>
      <c r="H46" s="158">
        <f t="shared" si="9"/>
        <v>5</v>
      </c>
    </row>
    <row r="47" spans="1:8" ht="31.5" x14ac:dyDescent="0.2">
      <c r="A47" s="42" t="s">
        <v>124</v>
      </c>
      <c r="B47" s="11">
        <v>1</v>
      </c>
      <c r="C47" s="12">
        <v>13</v>
      </c>
      <c r="D47" s="13" t="s">
        <v>36</v>
      </c>
      <c r="E47" s="14">
        <v>200</v>
      </c>
      <c r="F47" s="175">
        <f t="shared" si="9"/>
        <v>420</v>
      </c>
      <c r="G47" s="175">
        <f t="shared" si="9"/>
        <v>5</v>
      </c>
      <c r="H47" s="158">
        <f t="shared" si="9"/>
        <v>5</v>
      </c>
    </row>
    <row r="48" spans="1:8" ht="31.5" x14ac:dyDescent="0.2">
      <c r="A48" s="191" t="s">
        <v>18</v>
      </c>
      <c r="B48" s="24">
        <v>1</v>
      </c>
      <c r="C48" s="24">
        <v>13</v>
      </c>
      <c r="D48" s="40" t="s">
        <v>36</v>
      </c>
      <c r="E48" s="26">
        <v>240</v>
      </c>
      <c r="F48" s="240">
        <v>420</v>
      </c>
      <c r="G48" s="240">
        <v>5</v>
      </c>
      <c r="H48" s="241">
        <v>5</v>
      </c>
    </row>
    <row r="49" spans="1:8" ht="15.75" x14ac:dyDescent="0.2">
      <c r="A49" s="191" t="s">
        <v>37</v>
      </c>
      <c r="B49" s="24">
        <v>1</v>
      </c>
      <c r="C49" s="24">
        <v>13</v>
      </c>
      <c r="D49" s="40" t="s">
        <v>38</v>
      </c>
      <c r="E49" s="26" t="s">
        <v>7</v>
      </c>
      <c r="F49" s="176">
        <f>F50+F54+F52</f>
        <v>807.5</v>
      </c>
      <c r="G49" s="176">
        <f t="shared" ref="G49:H49" si="10">G50+G54+G52</f>
        <v>40</v>
      </c>
      <c r="H49" s="176">
        <f t="shared" si="10"/>
        <v>20</v>
      </c>
    </row>
    <row r="50" spans="1:8" ht="31.5" x14ac:dyDescent="0.2">
      <c r="A50" s="42" t="s">
        <v>124</v>
      </c>
      <c r="B50" s="24">
        <v>1</v>
      </c>
      <c r="C50" s="24">
        <v>13</v>
      </c>
      <c r="D50" s="40" t="s">
        <v>38</v>
      </c>
      <c r="E50" s="26">
        <v>200</v>
      </c>
      <c r="F50" s="176">
        <f>F51</f>
        <v>645</v>
      </c>
      <c r="G50" s="176">
        <f>G51</f>
        <v>35</v>
      </c>
      <c r="H50" s="159">
        <f>H51</f>
        <v>15</v>
      </c>
    </row>
    <row r="51" spans="1:8" ht="31.5" x14ac:dyDescent="0.2">
      <c r="A51" s="193" t="s">
        <v>18</v>
      </c>
      <c r="B51" s="23">
        <v>1</v>
      </c>
      <c r="C51" s="24">
        <v>13</v>
      </c>
      <c r="D51" s="40" t="s">
        <v>38</v>
      </c>
      <c r="E51" s="26">
        <v>240</v>
      </c>
      <c r="F51" s="240">
        <v>645</v>
      </c>
      <c r="G51" s="240">
        <v>35</v>
      </c>
      <c r="H51" s="241">
        <v>15</v>
      </c>
    </row>
    <row r="52" spans="1:8" ht="15.75" x14ac:dyDescent="0.2">
      <c r="A52" s="42" t="s">
        <v>83</v>
      </c>
      <c r="B52" s="11">
        <v>1</v>
      </c>
      <c r="C52" s="12">
        <v>13</v>
      </c>
      <c r="D52" s="40" t="s">
        <v>38</v>
      </c>
      <c r="E52" s="14">
        <v>300</v>
      </c>
      <c r="F52" s="175">
        <f>F53</f>
        <v>7.5</v>
      </c>
      <c r="G52" s="175">
        <f t="shared" ref="G52:H52" si="11">G53</f>
        <v>0</v>
      </c>
      <c r="H52" s="175">
        <f t="shared" si="11"/>
        <v>0</v>
      </c>
    </row>
    <row r="53" spans="1:8" ht="15.75" x14ac:dyDescent="0.2">
      <c r="A53" s="285" t="s">
        <v>339</v>
      </c>
      <c r="B53" s="11">
        <v>1</v>
      </c>
      <c r="C53" s="12">
        <v>13</v>
      </c>
      <c r="D53" s="40" t="s">
        <v>38</v>
      </c>
      <c r="E53" s="14">
        <v>360</v>
      </c>
      <c r="F53" s="240">
        <v>7.5</v>
      </c>
      <c r="G53" s="240">
        <v>0</v>
      </c>
      <c r="H53" s="241">
        <v>0</v>
      </c>
    </row>
    <row r="54" spans="1:8" ht="15.75" x14ac:dyDescent="0.2">
      <c r="A54" s="42" t="s">
        <v>19</v>
      </c>
      <c r="B54" s="11">
        <v>1</v>
      </c>
      <c r="C54" s="12">
        <v>13</v>
      </c>
      <c r="D54" s="40" t="s">
        <v>38</v>
      </c>
      <c r="E54" s="14">
        <v>800</v>
      </c>
      <c r="F54" s="175">
        <f>F55</f>
        <v>155</v>
      </c>
      <c r="G54" s="175">
        <f t="shared" ref="G54:H54" si="12">G55</f>
        <v>5</v>
      </c>
      <c r="H54" s="175">
        <f t="shared" si="12"/>
        <v>5</v>
      </c>
    </row>
    <row r="55" spans="1:8" ht="15.75" x14ac:dyDescent="0.2">
      <c r="A55" s="191" t="s">
        <v>20</v>
      </c>
      <c r="B55" s="23">
        <v>1</v>
      </c>
      <c r="C55" s="24">
        <v>13</v>
      </c>
      <c r="D55" s="40" t="s">
        <v>38</v>
      </c>
      <c r="E55" s="26">
        <v>850</v>
      </c>
      <c r="F55" s="240">
        <v>155</v>
      </c>
      <c r="G55" s="240">
        <v>5</v>
      </c>
      <c r="H55" s="241">
        <v>5</v>
      </c>
    </row>
    <row r="56" spans="1:8" ht="15.75" x14ac:dyDescent="0.2">
      <c r="A56" s="146" t="s">
        <v>39</v>
      </c>
      <c r="B56" s="4">
        <v>2</v>
      </c>
      <c r="C56" s="5">
        <v>3</v>
      </c>
      <c r="D56" s="6" t="s">
        <v>7</v>
      </c>
      <c r="E56" s="7" t="s">
        <v>7</v>
      </c>
      <c r="F56" s="174">
        <f t="shared" ref="F56:H57" si="13">F57</f>
        <v>266.3</v>
      </c>
      <c r="G56" s="174">
        <f t="shared" si="13"/>
        <v>253</v>
      </c>
      <c r="H56" s="157">
        <f t="shared" si="13"/>
        <v>258.3</v>
      </c>
    </row>
    <row r="57" spans="1:8" ht="15.75" x14ac:dyDescent="0.2">
      <c r="A57" s="42" t="s">
        <v>15</v>
      </c>
      <c r="B57" s="11">
        <v>2</v>
      </c>
      <c r="C57" s="12">
        <v>3</v>
      </c>
      <c r="D57" s="13" t="s">
        <v>10</v>
      </c>
      <c r="E57" s="14" t="s">
        <v>7</v>
      </c>
      <c r="F57" s="175">
        <f t="shared" si="13"/>
        <v>266.3</v>
      </c>
      <c r="G57" s="175">
        <f t="shared" si="13"/>
        <v>253</v>
      </c>
      <c r="H57" s="158">
        <f t="shared" si="13"/>
        <v>258.3</v>
      </c>
    </row>
    <row r="58" spans="1:8" s="44" customFormat="1" ht="47.25" x14ac:dyDescent="0.25">
      <c r="A58" s="42" t="s">
        <v>40</v>
      </c>
      <c r="B58" s="11">
        <v>2</v>
      </c>
      <c r="C58" s="12">
        <v>3</v>
      </c>
      <c r="D58" s="13" t="s">
        <v>41</v>
      </c>
      <c r="E58" s="43" t="s">
        <v>7</v>
      </c>
      <c r="F58" s="175">
        <f>F59+F61</f>
        <v>266.3</v>
      </c>
      <c r="G58" s="175">
        <f>G59+G61</f>
        <v>253</v>
      </c>
      <c r="H58" s="158">
        <f>H59+H61</f>
        <v>258.3</v>
      </c>
    </row>
    <row r="59" spans="1:8" ht="63" x14ac:dyDescent="0.2">
      <c r="A59" s="42" t="s">
        <v>13</v>
      </c>
      <c r="B59" s="11">
        <v>2</v>
      </c>
      <c r="C59" s="12">
        <v>3</v>
      </c>
      <c r="D59" s="13" t="s">
        <v>41</v>
      </c>
      <c r="E59" s="14">
        <v>100</v>
      </c>
      <c r="F59" s="175">
        <f>F60</f>
        <v>254.7</v>
      </c>
      <c r="G59" s="175">
        <f>G60</f>
        <v>246.1</v>
      </c>
      <c r="H59" s="158">
        <f>H60</f>
        <v>255.7</v>
      </c>
    </row>
    <row r="60" spans="1:8" ht="31.5" x14ac:dyDescent="0.2">
      <c r="A60" s="42" t="s">
        <v>42</v>
      </c>
      <c r="B60" s="11">
        <v>2</v>
      </c>
      <c r="C60" s="12">
        <v>3</v>
      </c>
      <c r="D60" s="13" t="s">
        <v>41</v>
      </c>
      <c r="E60" s="14">
        <v>120</v>
      </c>
      <c r="F60" s="242">
        <v>254.7</v>
      </c>
      <c r="G60" s="242">
        <v>246.1</v>
      </c>
      <c r="H60" s="243">
        <v>255.7</v>
      </c>
    </row>
    <row r="61" spans="1:8" ht="31.5" x14ac:dyDescent="0.2">
      <c r="A61" s="42" t="s">
        <v>124</v>
      </c>
      <c r="B61" s="11">
        <v>2</v>
      </c>
      <c r="C61" s="12">
        <v>3</v>
      </c>
      <c r="D61" s="13" t="s">
        <v>43</v>
      </c>
      <c r="E61" s="14">
        <v>200</v>
      </c>
      <c r="F61" s="175">
        <f>F62</f>
        <v>11.6</v>
      </c>
      <c r="G61" s="175">
        <f>G62</f>
        <v>6.9</v>
      </c>
      <c r="H61" s="158">
        <f>H62</f>
        <v>2.6</v>
      </c>
    </row>
    <row r="62" spans="1:8" ht="31.5" x14ac:dyDescent="0.2">
      <c r="A62" s="42" t="s">
        <v>18</v>
      </c>
      <c r="B62" s="11">
        <v>2</v>
      </c>
      <c r="C62" s="12">
        <v>3</v>
      </c>
      <c r="D62" s="13" t="s">
        <v>43</v>
      </c>
      <c r="E62" s="14">
        <v>240</v>
      </c>
      <c r="F62" s="242">
        <v>11.6</v>
      </c>
      <c r="G62" s="242">
        <v>6.9</v>
      </c>
      <c r="H62" s="243">
        <v>2.6</v>
      </c>
    </row>
    <row r="63" spans="1:8" ht="31.5" x14ac:dyDescent="0.2">
      <c r="A63" s="146" t="s">
        <v>44</v>
      </c>
      <c r="B63" s="4">
        <v>3</v>
      </c>
      <c r="C63" s="12"/>
      <c r="D63" s="13"/>
      <c r="E63" s="14"/>
      <c r="F63" s="174">
        <f>F64</f>
        <v>310.60000000000002</v>
      </c>
      <c r="G63" s="174">
        <f t="shared" ref="G63:H65" si="14">G64</f>
        <v>50</v>
      </c>
      <c r="H63" s="174">
        <f t="shared" si="14"/>
        <v>50</v>
      </c>
    </row>
    <row r="64" spans="1:8" ht="31.5" x14ac:dyDescent="0.2">
      <c r="A64" s="146" t="s">
        <v>45</v>
      </c>
      <c r="B64" s="4">
        <v>3</v>
      </c>
      <c r="C64" s="5">
        <v>9</v>
      </c>
      <c r="D64" s="6" t="s">
        <v>7</v>
      </c>
      <c r="E64" s="7" t="s">
        <v>7</v>
      </c>
      <c r="F64" s="174">
        <f>F65</f>
        <v>310.60000000000002</v>
      </c>
      <c r="G64" s="174">
        <f t="shared" si="14"/>
        <v>50</v>
      </c>
      <c r="H64" s="174">
        <f t="shared" si="14"/>
        <v>50</v>
      </c>
    </row>
    <row r="65" spans="1:8" ht="63" x14ac:dyDescent="0.2">
      <c r="A65" s="146" t="s">
        <v>160</v>
      </c>
      <c r="B65" s="4">
        <v>3</v>
      </c>
      <c r="C65" s="5">
        <v>9</v>
      </c>
      <c r="D65" s="6" t="s">
        <v>46</v>
      </c>
      <c r="E65" s="7" t="s">
        <v>7</v>
      </c>
      <c r="F65" s="174">
        <f>F66</f>
        <v>310.60000000000002</v>
      </c>
      <c r="G65" s="174">
        <f t="shared" si="14"/>
        <v>50</v>
      </c>
      <c r="H65" s="174">
        <f t="shared" si="14"/>
        <v>50</v>
      </c>
    </row>
    <row r="66" spans="1:8" ht="47.25" x14ac:dyDescent="0.2">
      <c r="A66" s="42" t="s">
        <v>49</v>
      </c>
      <c r="B66" s="11">
        <v>3</v>
      </c>
      <c r="C66" s="12">
        <v>9</v>
      </c>
      <c r="D66" s="25" t="s">
        <v>48</v>
      </c>
      <c r="E66" s="14" t="s">
        <v>7</v>
      </c>
      <c r="F66" s="175">
        <f t="shared" ref="F66:H67" si="15">F67</f>
        <v>310.60000000000002</v>
      </c>
      <c r="G66" s="175">
        <f t="shared" si="15"/>
        <v>50</v>
      </c>
      <c r="H66" s="158">
        <f t="shared" si="15"/>
        <v>50</v>
      </c>
    </row>
    <row r="67" spans="1:8" ht="31.5" x14ac:dyDescent="0.2">
      <c r="A67" s="42" t="s">
        <v>124</v>
      </c>
      <c r="B67" s="23">
        <v>3</v>
      </c>
      <c r="C67" s="24">
        <v>9</v>
      </c>
      <c r="D67" s="25" t="s">
        <v>48</v>
      </c>
      <c r="E67" s="26">
        <v>200</v>
      </c>
      <c r="F67" s="176">
        <f>F68</f>
        <v>310.60000000000002</v>
      </c>
      <c r="G67" s="176">
        <f t="shared" si="15"/>
        <v>50</v>
      </c>
      <c r="H67" s="159">
        <f t="shared" si="15"/>
        <v>50</v>
      </c>
    </row>
    <row r="68" spans="1:8" ht="31.5" x14ac:dyDescent="0.2">
      <c r="A68" s="193" t="s">
        <v>18</v>
      </c>
      <c r="B68" s="23">
        <v>3</v>
      </c>
      <c r="C68" s="24">
        <v>9</v>
      </c>
      <c r="D68" s="25" t="s">
        <v>48</v>
      </c>
      <c r="E68" s="26">
        <v>240</v>
      </c>
      <c r="F68" s="240">
        <v>310.60000000000002</v>
      </c>
      <c r="G68" s="240">
        <v>50</v>
      </c>
      <c r="H68" s="241">
        <v>50</v>
      </c>
    </row>
    <row r="69" spans="1:8" ht="15.75" x14ac:dyDescent="0.2">
      <c r="A69" s="196" t="s">
        <v>50</v>
      </c>
      <c r="B69" s="17">
        <v>4</v>
      </c>
      <c r="C69" s="12"/>
      <c r="D69" s="13"/>
      <c r="E69" s="14"/>
      <c r="F69" s="174">
        <f>F70</f>
        <v>9101.5</v>
      </c>
      <c r="G69" s="174">
        <f t="shared" ref="G69:H70" si="16">G70</f>
        <v>3740.3</v>
      </c>
      <c r="H69" s="174">
        <f t="shared" si="16"/>
        <v>3969.8</v>
      </c>
    </row>
    <row r="70" spans="1:8" ht="15.75" x14ac:dyDescent="0.2">
      <c r="A70" s="196" t="s">
        <v>51</v>
      </c>
      <c r="B70" s="17">
        <v>4</v>
      </c>
      <c r="C70" s="18">
        <v>9</v>
      </c>
      <c r="D70" s="19" t="s">
        <v>7</v>
      </c>
      <c r="E70" s="20" t="s">
        <v>7</v>
      </c>
      <c r="F70" s="177">
        <f>F71</f>
        <v>9101.5</v>
      </c>
      <c r="G70" s="177">
        <f t="shared" si="16"/>
        <v>3740.3</v>
      </c>
      <c r="H70" s="177">
        <f t="shared" si="16"/>
        <v>3969.8</v>
      </c>
    </row>
    <row r="71" spans="1:8" ht="31.5" x14ac:dyDescent="0.2">
      <c r="A71" s="146" t="s">
        <v>142</v>
      </c>
      <c r="B71" s="4">
        <v>4</v>
      </c>
      <c r="C71" s="5">
        <v>9</v>
      </c>
      <c r="D71" s="6" t="s">
        <v>52</v>
      </c>
      <c r="E71" s="20"/>
      <c r="F71" s="177">
        <f>F72+F82</f>
        <v>9101.5</v>
      </c>
      <c r="G71" s="177">
        <f t="shared" ref="G71:H71" si="17">G72+G82</f>
        <v>3740.3</v>
      </c>
      <c r="H71" s="177">
        <f t="shared" si="17"/>
        <v>3969.8</v>
      </c>
    </row>
    <row r="72" spans="1:8" ht="47.25" x14ac:dyDescent="0.2">
      <c r="A72" s="146" t="s">
        <v>143</v>
      </c>
      <c r="B72" s="4">
        <v>4</v>
      </c>
      <c r="C72" s="5">
        <v>9</v>
      </c>
      <c r="D72" s="6" t="s">
        <v>53</v>
      </c>
      <c r="E72" s="20"/>
      <c r="F72" s="177">
        <f>F73+F76+F79</f>
        <v>6831.9</v>
      </c>
      <c r="G72" s="177">
        <f t="shared" ref="G72:H72" si="18">G73+G76+G79</f>
        <v>3090.3</v>
      </c>
      <c r="H72" s="177">
        <f t="shared" si="18"/>
        <v>3319.8</v>
      </c>
    </row>
    <row r="73" spans="1:8" ht="31.5" x14ac:dyDescent="0.2">
      <c r="A73" s="42" t="s">
        <v>144</v>
      </c>
      <c r="B73" s="11">
        <v>4</v>
      </c>
      <c r="C73" s="12">
        <v>9</v>
      </c>
      <c r="D73" s="13" t="s">
        <v>54</v>
      </c>
      <c r="E73" s="20"/>
      <c r="F73" s="176">
        <f t="shared" ref="F73:H74" si="19">F74</f>
        <v>5581.9</v>
      </c>
      <c r="G73" s="176">
        <f t="shared" si="19"/>
        <v>3090.3</v>
      </c>
      <c r="H73" s="159">
        <f t="shared" si="19"/>
        <v>3319.8</v>
      </c>
    </row>
    <row r="74" spans="1:8" ht="31.5" x14ac:dyDescent="0.2">
      <c r="A74" s="42" t="s">
        <v>124</v>
      </c>
      <c r="B74" s="11">
        <v>4</v>
      </c>
      <c r="C74" s="12">
        <v>9</v>
      </c>
      <c r="D74" s="13" t="s">
        <v>54</v>
      </c>
      <c r="E74" s="26">
        <v>200</v>
      </c>
      <c r="F74" s="176">
        <f t="shared" si="19"/>
        <v>5581.9</v>
      </c>
      <c r="G74" s="176">
        <f t="shared" si="19"/>
        <v>3090.3</v>
      </c>
      <c r="H74" s="159">
        <f t="shared" si="19"/>
        <v>3319.8</v>
      </c>
    </row>
    <row r="75" spans="1:8" ht="31.5" x14ac:dyDescent="0.2">
      <c r="A75" s="193" t="s">
        <v>18</v>
      </c>
      <c r="B75" s="11">
        <v>4</v>
      </c>
      <c r="C75" s="12">
        <v>9</v>
      </c>
      <c r="D75" s="13" t="s">
        <v>54</v>
      </c>
      <c r="E75" s="26">
        <v>240</v>
      </c>
      <c r="F75" s="240">
        <v>5581.9</v>
      </c>
      <c r="G75" s="240">
        <v>3090.3</v>
      </c>
      <c r="H75" s="241">
        <v>3319.8</v>
      </c>
    </row>
    <row r="76" spans="1:8" ht="63" x14ac:dyDescent="0.2">
      <c r="A76" s="42" t="s">
        <v>343</v>
      </c>
      <c r="B76" s="11">
        <v>4</v>
      </c>
      <c r="C76" s="12">
        <v>9</v>
      </c>
      <c r="D76" s="13" t="s">
        <v>344</v>
      </c>
      <c r="E76" s="20"/>
      <c r="F76" s="176">
        <f t="shared" ref="F76:H80" si="20">F77</f>
        <v>1237.5</v>
      </c>
      <c r="G76" s="176">
        <f t="shared" si="20"/>
        <v>0</v>
      </c>
      <c r="H76" s="159">
        <f t="shared" si="20"/>
        <v>0</v>
      </c>
    </row>
    <row r="77" spans="1:8" ht="31.5" x14ac:dyDescent="0.2">
      <c r="A77" s="42" t="s">
        <v>124</v>
      </c>
      <c r="B77" s="11">
        <v>4</v>
      </c>
      <c r="C77" s="12">
        <v>9</v>
      </c>
      <c r="D77" s="13" t="s">
        <v>344</v>
      </c>
      <c r="E77" s="26">
        <v>200</v>
      </c>
      <c r="F77" s="176">
        <f t="shared" si="20"/>
        <v>1237.5</v>
      </c>
      <c r="G77" s="176">
        <f t="shared" si="20"/>
        <v>0</v>
      </c>
      <c r="H77" s="159">
        <f t="shared" si="20"/>
        <v>0</v>
      </c>
    </row>
    <row r="78" spans="1:8" ht="31.5" x14ac:dyDescent="0.2">
      <c r="A78" s="193" t="s">
        <v>18</v>
      </c>
      <c r="B78" s="11">
        <v>4</v>
      </c>
      <c r="C78" s="12">
        <v>9</v>
      </c>
      <c r="D78" s="13" t="s">
        <v>344</v>
      </c>
      <c r="E78" s="26">
        <v>240</v>
      </c>
      <c r="F78" s="240">
        <v>1237.5</v>
      </c>
      <c r="G78" s="240">
        <v>0</v>
      </c>
      <c r="H78" s="241">
        <v>0</v>
      </c>
    </row>
    <row r="79" spans="1:8" ht="63" x14ac:dyDescent="0.2">
      <c r="A79" s="42" t="s">
        <v>345</v>
      </c>
      <c r="B79" s="11">
        <v>4</v>
      </c>
      <c r="C79" s="12">
        <v>9</v>
      </c>
      <c r="D79" s="13" t="s">
        <v>346</v>
      </c>
      <c r="E79" s="20"/>
      <c r="F79" s="176">
        <f t="shared" si="20"/>
        <v>12.5</v>
      </c>
      <c r="G79" s="176">
        <f t="shared" si="20"/>
        <v>0</v>
      </c>
      <c r="H79" s="159">
        <f t="shared" si="20"/>
        <v>0</v>
      </c>
    </row>
    <row r="80" spans="1:8" ht="31.5" x14ac:dyDescent="0.2">
      <c r="A80" s="42" t="s">
        <v>124</v>
      </c>
      <c r="B80" s="11">
        <v>4</v>
      </c>
      <c r="C80" s="12">
        <v>9</v>
      </c>
      <c r="D80" s="13" t="s">
        <v>346</v>
      </c>
      <c r="E80" s="26">
        <v>200</v>
      </c>
      <c r="F80" s="176">
        <f t="shared" si="20"/>
        <v>12.5</v>
      </c>
      <c r="G80" s="176">
        <f t="shared" si="20"/>
        <v>0</v>
      </c>
      <c r="H80" s="159">
        <f t="shared" si="20"/>
        <v>0</v>
      </c>
    </row>
    <row r="81" spans="1:8" ht="31.5" x14ac:dyDescent="0.2">
      <c r="A81" s="193" t="s">
        <v>18</v>
      </c>
      <c r="B81" s="11">
        <v>4</v>
      </c>
      <c r="C81" s="12">
        <v>9</v>
      </c>
      <c r="D81" s="13" t="s">
        <v>346</v>
      </c>
      <c r="E81" s="26">
        <v>240</v>
      </c>
      <c r="F81" s="240">
        <v>12.5</v>
      </c>
      <c r="G81" s="240">
        <v>0</v>
      </c>
      <c r="H81" s="241">
        <v>0</v>
      </c>
    </row>
    <row r="82" spans="1:8" ht="47.25" x14ac:dyDescent="0.2">
      <c r="A82" s="146" t="s">
        <v>145</v>
      </c>
      <c r="B82" s="4">
        <v>4</v>
      </c>
      <c r="C82" s="5">
        <v>9</v>
      </c>
      <c r="D82" s="6" t="s">
        <v>55</v>
      </c>
      <c r="E82" s="20"/>
      <c r="F82" s="177">
        <f t="shared" ref="F82:H84" si="21">F83</f>
        <v>2269.6</v>
      </c>
      <c r="G82" s="177">
        <f t="shared" si="21"/>
        <v>650</v>
      </c>
      <c r="H82" s="160">
        <f t="shared" si="21"/>
        <v>650</v>
      </c>
    </row>
    <row r="83" spans="1:8" ht="47.25" x14ac:dyDescent="0.2">
      <c r="A83" s="42" t="s">
        <v>159</v>
      </c>
      <c r="B83" s="11">
        <v>4</v>
      </c>
      <c r="C83" s="12">
        <v>9</v>
      </c>
      <c r="D83" s="13" t="s">
        <v>56</v>
      </c>
      <c r="E83" s="20"/>
      <c r="F83" s="176">
        <f t="shared" si="21"/>
        <v>2269.6</v>
      </c>
      <c r="G83" s="176">
        <f t="shared" si="21"/>
        <v>650</v>
      </c>
      <c r="H83" s="159">
        <f t="shared" si="21"/>
        <v>650</v>
      </c>
    </row>
    <row r="84" spans="1:8" ht="31.5" x14ac:dyDescent="0.2">
      <c r="A84" s="42" t="s">
        <v>124</v>
      </c>
      <c r="B84" s="11">
        <v>4</v>
      </c>
      <c r="C84" s="12">
        <v>9</v>
      </c>
      <c r="D84" s="13" t="s">
        <v>56</v>
      </c>
      <c r="E84" s="26">
        <v>200</v>
      </c>
      <c r="F84" s="176">
        <f t="shared" si="21"/>
        <v>2269.6</v>
      </c>
      <c r="G84" s="176">
        <f t="shared" si="21"/>
        <v>650</v>
      </c>
      <c r="H84" s="159">
        <f t="shared" si="21"/>
        <v>650</v>
      </c>
    </row>
    <row r="85" spans="1:8" ht="31.5" x14ac:dyDescent="0.2">
      <c r="A85" s="193" t="s">
        <v>18</v>
      </c>
      <c r="B85" s="11">
        <v>4</v>
      </c>
      <c r="C85" s="12">
        <v>9</v>
      </c>
      <c r="D85" s="13" t="s">
        <v>56</v>
      </c>
      <c r="E85" s="26">
        <v>240</v>
      </c>
      <c r="F85" s="240">
        <v>2269.6</v>
      </c>
      <c r="G85" s="240">
        <v>650</v>
      </c>
      <c r="H85" s="241">
        <v>650</v>
      </c>
    </row>
    <row r="86" spans="1:8" ht="15.75" x14ac:dyDescent="0.2">
      <c r="A86" s="196" t="s">
        <v>57</v>
      </c>
      <c r="B86" s="17">
        <v>5</v>
      </c>
      <c r="C86" s="18" t="s">
        <v>7</v>
      </c>
      <c r="D86" s="19" t="s">
        <v>7</v>
      </c>
      <c r="E86" s="20" t="s">
        <v>7</v>
      </c>
      <c r="F86" s="177">
        <f>F87+F97+F92</f>
        <v>3424.7</v>
      </c>
      <c r="G86" s="177">
        <f t="shared" ref="G86:H86" si="22">G87+G97+G92</f>
        <v>11071.7</v>
      </c>
      <c r="H86" s="177">
        <f t="shared" si="22"/>
        <v>720</v>
      </c>
    </row>
    <row r="87" spans="1:8" ht="15.75" x14ac:dyDescent="0.2">
      <c r="A87" s="146" t="s">
        <v>58</v>
      </c>
      <c r="B87" s="4">
        <v>5</v>
      </c>
      <c r="C87" s="5">
        <v>1</v>
      </c>
      <c r="D87" s="6" t="s">
        <v>7</v>
      </c>
      <c r="E87" s="7" t="s">
        <v>7</v>
      </c>
      <c r="F87" s="174">
        <f>F88</f>
        <v>30</v>
      </c>
      <c r="G87" s="174">
        <f t="shared" ref="G87:H88" si="23">G88</f>
        <v>70</v>
      </c>
      <c r="H87" s="174">
        <f t="shared" si="23"/>
        <v>70</v>
      </c>
    </row>
    <row r="88" spans="1:8" s="122" customFormat="1" ht="15.75" x14ac:dyDescent="0.2">
      <c r="A88" s="146" t="s">
        <v>59</v>
      </c>
      <c r="B88" s="4">
        <v>5</v>
      </c>
      <c r="C88" s="5">
        <v>1</v>
      </c>
      <c r="D88" s="6" t="s">
        <v>10</v>
      </c>
      <c r="E88" s="7"/>
      <c r="F88" s="174">
        <f>F89</f>
        <v>30</v>
      </c>
      <c r="G88" s="174">
        <f t="shared" si="23"/>
        <v>70</v>
      </c>
      <c r="H88" s="174">
        <f t="shared" si="23"/>
        <v>70</v>
      </c>
    </row>
    <row r="89" spans="1:8" ht="15.75" x14ac:dyDescent="0.2">
      <c r="A89" s="193" t="s">
        <v>60</v>
      </c>
      <c r="B89" s="11">
        <v>5</v>
      </c>
      <c r="C89" s="12">
        <v>1</v>
      </c>
      <c r="D89" s="13" t="s">
        <v>61</v>
      </c>
      <c r="E89" s="14"/>
      <c r="F89" s="175">
        <f t="shared" ref="F89:H90" si="24">F90</f>
        <v>30</v>
      </c>
      <c r="G89" s="175">
        <f t="shared" si="24"/>
        <v>70</v>
      </c>
      <c r="H89" s="158">
        <f t="shared" si="24"/>
        <v>70</v>
      </c>
    </row>
    <row r="90" spans="1:8" ht="31.5" x14ac:dyDescent="0.2">
      <c r="A90" s="42" t="s">
        <v>124</v>
      </c>
      <c r="B90" s="11">
        <v>5</v>
      </c>
      <c r="C90" s="12">
        <v>1</v>
      </c>
      <c r="D90" s="13" t="s">
        <v>61</v>
      </c>
      <c r="E90" s="14">
        <v>200</v>
      </c>
      <c r="F90" s="175">
        <f t="shared" si="24"/>
        <v>30</v>
      </c>
      <c r="G90" s="175">
        <f t="shared" si="24"/>
        <v>70</v>
      </c>
      <c r="H90" s="158">
        <f t="shared" si="24"/>
        <v>70</v>
      </c>
    </row>
    <row r="91" spans="1:8" ht="31.5" x14ac:dyDescent="0.2">
      <c r="A91" s="193" t="s">
        <v>18</v>
      </c>
      <c r="B91" s="11">
        <v>5</v>
      </c>
      <c r="C91" s="12">
        <v>1</v>
      </c>
      <c r="D91" s="13" t="s">
        <v>61</v>
      </c>
      <c r="E91" s="14">
        <v>240</v>
      </c>
      <c r="F91" s="242">
        <v>30</v>
      </c>
      <c r="G91" s="242">
        <v>70</v>
      </c>
      <c r="H91" s="243">
        <v>70</v>
      </c>
    </row>
    <row r="92" spans="1:8" ht="15.75" x14ac:dyDescent="0.2">
      <c r="A92" s="146" t="s">
        <v>337</v>
      </c>
      <c r="B92" s="4">
        <v>5</v>
      </c>
      <c r="C92" s="5">
        <v>2</v>
      </c>
      <c r="D92" s="6" t="s">
        <v>7</v>
      </c>
      <c r="E92" s="7" t="s">
        <v>7</v>
      </c>
      <c r="F92" s="174">
        <f>F93</f>
        <v>68.900000000000006</v>
      </c>
      <c r="G92" s="174">
        <f t="shared" ref="G92:H93" si="25">G93</f>
        <v>0</v>
      </c>
      <c r="H92" s="174">
        <f t="shared" si="25"/>
        <v>0</v>
      </c>
    </row>
    <row r="93" spans="1:8" s="122" customFormat="1" ht="15.75" x14ac:dyDescent="0.2">
      <c r="A93" s="146" t="s">
        <v>59</v>
      </c>
      <c r="B93" s="4">
        <v>5</v>
      </c>
      <c r="C93" s="5">
        <v>2</v>
      </c>
      <c r="D93" s="6" t="s">
        <v>10</v>
      </c>
      <c r="E93" s="7"/>
      <c r="F93" s="174">
        <f>F94</f>
        <v>68.900000000000006</v>
      </c>
      <c r="G93" s="174">
        <f t="shared" si="25"/>
        <v>0</v>
      </c>
      <c r="H93" s="174">
        <f t="shared" si="25"/>
        <v>0</v>
      </c>
    </row>
    <row r="94" spans="1:8" ht="31.5" x14ac:dyDescent="0.2">
      <c r="A94" s="282" t="s">
        <v>338</v>
      </c>
      <c r="B94" s="4">
        <v>5</v>
      </c>
      <c r="C94" s="5">
        <v>2</v>
      </c>
      <c r="D94" s="6" t="s">
        <v>336</v>
      </c>
      <c r="E94" s="14"/>
      <c r="F94" s="175">
        <f t="shared" ref="F94:H95" si="26">F95</f>
        <v>68.900000000000006</v>
      </c>
      <c r="G94" s="175">
        <f t="shared" si="26"/>
        <v>0</v>
      </c>
      <c r="H94" s="158">
        <f t="shared" si="26"/>
        <v>0</v>
      </c>
    </row>
    <row r="95" spans="1:8" ht="31.5" x14ac:dyDescent="0.2">
      <c r="A95" s="42" t="s">
        <v>124</v>
      </c>
      <c r="B95" s="11">
        <v>5</v>
      </c>
      <c r="C95" s="12">
        <v>2</v>
      </c>
      <c r="D95" s="13" t="s">
        <v>336</v>
      </c>
      <c r="E95" s="14">
        <v>200</v>
      </c>
      <c r="F95" s="175">
        <f t="shared" si="26"/>
        <v>68.900000000000006</v>
      </c>
      <c r="G95" s="175">
        <f t="shared" si="26"/>
        <v>0</v>
      </c>
      <c r="H95" s="158">
        <f t="shared" si="26"/>
        <v>0</v>
      </c>
    </row>
    <row r="96" spans="1:8" ht="31.5" x14ac:dyDescent="0.2">
      <c r="A96" s="193" t="s">
        <v>18</v>
      </c>
      <c r="B96" s="11">
        <v>5</v>
      </c>
      <c r="C96" s="12">
        <v>2</v>
      </c>
      <c r="D96" s="13" t="s">
        <v>336</v>
      </c>
      <c r="E96" s="14">
        <v>240</v>
      </c>
      <c r="F96" s="242">
        <v>68.900000000000006</v>
      </c>
      <c r="G96" s="242">
        <v>0</v>
      </c>
      <c r="H96" s="243">
        <v>0</v>
      </c>
    </row>
    <row r="97" spans="1:8" ht="15.75" x14ac:dyDescent="0.2">
      <c r="A97" s="196" t="s">
        <v>62</v>
      </c>
      <c r="B97" s="4">
        <v>5</v>
      </c>
      <c r="C97" s="5">
        <v>3</v>
      </c>
      <c r="D97" s="6"/>
      <c r="E97" s="7"/>
      <c r="F97" s="174">
        <f>F98+F117</f>
        <v>3325.7999999999997</v>
      </c>
      <c r="G97" s="174">
        <f t="shared" ref="G97:H97" si="27">G98+G117</f>
        <v>11001.7</v>
      </c>
      <c r="H97" s="174">
        <f t="shared" si="27"/>
        <v>650</v>
      </c>
    </row>
    <row r="98" spans="1:8" ht="31.5" x14ac:dyDescent="0.2">
      <c r="A98" s="146" t="s">
        <v>152</v>
      </c>
      <c r="B98" s="4">
        <v>5</v>
      </c>
      <c r="C98" s="5">
        <v>3</v>
      </c>
      <c r="D98" s="6" t="s">
        <v>63</v>
      </c>
      <c r="E98" s="7" t="s">
        <v>7</v>
      </c>
      <c r="F98" s="174">
        <f>F99+F103+F107</f>
        <v>3325.7999999999997</v>
      </c>
      <c r="G98" s="174">
        <f t="shared" ref="G98:H98" si="28">G99+G103+G107</f>
        <v>422.1</v>
      </c>
      <c r="H98" s="174">
        <f t="shared" si="28"/>
        <v>650</v>
      </c>
    </row>
    <row r="99" spans="1:8" ht="47.25" x14ac:dyDescent="0.2">
      <c r="A99" s="146" t="s">
        <v>146</v>
      </c>
      <c r="B99" s="4">
        <v>5</v>
      </c>
      <c r="C99" s="5">
        <v>3</v>
      </c>
      <c r="D99" s="6" t="s">
        <v>64</v>
      </c>
      <c r="E99" s="7"/>
      <c r="F99" s="174">
        <f t="shared" ref="F99:H101" si="29">F100</f>
        <v>1308.5999999999999</v>
      </c>
      <c r="G99" s="174">
        <f t="shared" si="29"/>
        <v>417.1</v>
      </c>
      <c r="H99" s="157">
        <f t="shared" si="29"/>
        <v>600</v>
      </c>
    </row>
    <row r="100" spans="1:8" ht="47.25" x14ac:dyDescent="0.2">
      <c r="A100" s="42" t="s">
        <v>150</v>
      </c>
      <c r="B100" s="11">
        <v>5</v>
      </c>
      <c r="C100" s="12">
        <v>3</v>
      </c>
      <c r="D100" s="13" t="s">
        <v>65</v>
      </c>
      <c r="E100" s="14"/>
      <c r="F100" s="175">
        <f t="shared" si="29"/>
        <v>1308.5999999999999</v>
      </c>
      <c r="G100" s="175">
        <f t="shared" si="29"/>
        <v>417.1</v>
      </c>
      <c r="H100" s="158">
        <f t="shared" si="29"/>
        <v>600</v>
      </c>
    </row>
    <row r="101" spans="1:8" ht="31.5" x14ac:dyDescent="0.2">
      <c r="A101" s="42" t="s">
        <v>124</v>
      </c>
      <c r="B101" s="11">
        <v>5</v>
      </c>
      <c r="C101" s="12">
        <v>3</v>
      </c>
      <c r="D101" s="13" t="s">
        <v>65</v>
      </c>
      <c r="E101" s="14">
        <v>200</v>
      </c>
      <c r="F101" s="175">
        <f t="shared" si="29"/>
        <v>1308.5999999999999</v>
      </c>
      <c r="G101" s="175">
        <f t="shared" si="29"/>
        <v>417.1</v>
      </c>
      <c r="H101" s="158">
        <f t="shared" si="29"/>
        <v>600</v>
      </c>
    </row>
    <row r="102" spans="1:8" ht="31.5" x14ac:dyDescent="0.2">
      <c r="A102" s="42" t="s">
        <v>18</v>
      </c>
      <c r="B102" s="11">
        <v>5</v>
      </c>
      <c r="C102" s="12">
        <v>3</v>
      </c>
      <c r="D102" s="13" t="s">
        <v>65</v>
      </c>
      <c r="E102" s="14">
        <v>240</v>
      </c>
      <c r="F102" s="242">
        <v>1308.5999999999999</v>
      </c>
      <c r="G102" s="242">
        <v>417.1</v>
      </c>
      <c r="H102" s="243">
        <v>600</v>
      </c>
    </row>
    <row r="103" spans="1:8" ht="31.5" x14ac:dyDescent="0.2">
      <c r="A103" s="146" t="s">
        <v>147</v>
      </c>
      <c r="B103" s="4">
        <v>5</v>
      </c>
      <c r="C103" s="5">
        <v>3</v>
      </c>
      <c r="D103" s="6" t="s">
        <v>66</v>
      </c>
      <c r="E103" s="7"/>
      <c r="F103" s="174">
        <f t="shared" ref="F103:H105" si="30">F104</f>
        <v>205</v>
      </c>
      <c r="G103" s="174">
        <f t="shared" si="30"/>
        <v>5</v>
      </c>
      <c r="H103" s="157">
        <f t="shared" si="30"/>
        <v>0</v>
      </c>
    </row>
    <row r="104" spans="1:8" ht="47.25" x14ac:dyDescent="0.2">
      <c r="A104" s="42" t="s">
        <v>151</v>
      </c>
      <c r="B104" s="11">
        <v>5</v>
      </c>
      <c r="C104" s="12">
        <v>3</v>
      </c>
      <c r="D104" s="13" t="s">
        <v>67</v>
      </c>
      <c r="E104" s="14"/>
      <c r="F104" s="175">
        <f t="shared" si="30"/>
        <v>205</v>
      </c>
      <c r="G104" s="175">
        <f t="shared" si="30"/>
        <v>5</v>
      </c>
      <c r="H104" s="158">
        <f t="shared" si="30"/>
        <v>0</v>
      </c>
    </row>
    <row r="105" spans="1:8" ht="31.5" x14ac:dyDescent="0.2">
      <c r="A105" s="42" t="s">
        <v>124</v>
      </c>
      <c r="B105" s="11">
        <v>5</v>
      </c>
      <c r="C105" s="12">
        <v>3</v>
      </c>
      <c r="D105" s="13" t="s">
        <v>67</v>
      </c>
      <c r="E105" s="14">
        <v>200</v>
      </c>
      <c r="F105" s="175">
        <f t="shared" si="30"/>
        <v>205</v>
      </c>
      <c r="G105" s="175">
        <f t="shared" si="30"/>
        <v>5</v>
      </c>
      <c r="H105" s="158">
        <f t="shared" si="30"/>
        <v>0</v>
      </c>
    </row>
    <row r="106" spans="1:8" ht="31.5" x14ac:dyDescent="0.2">
      <c r="A106" s="42" t="s">
        <v>18</v>
      </c>
      <c r="B106" s="11">
        <v>5</v>
      </c>
      <c r="C106" s="12">
        <v>3</v>
      </c>
      <c r="D106" s="13" t="s">
        <v>67</v>
      </c>
      <c r="E106" s="14">
        <v>240</v>
      </c>
      <c r="F106" s="242">
        <v>205</v>
      </c>
      <c r="G106" s="242">
        <v>5</v>
      </c>
      <c r="H106" s="243">
        <v>0</v>
      </c>
    </row>
    <row r="107" spans="1:8" ht="63" x14ac:dyDescent="0.2">
      <c r="A107" s="235" t="s">
        <v>148</v>
      </c>
      <c r="B107" s="4">
        <v>5</v>
      </c>
      <c r="C107" s="5">
        <v>3</v>
      </c>
      <c r="D107" s="6" t="s">
        <v>68</v>
      </c>
      <c r="E107" s="7"/>
      <c r="F107" s="174">
        <f>F108+F111+F114</f>
        <v>1812.1999999999998</v>
      </c>
      <c r="G107" s="174">
        <f t="shared" ref="G107:H107" si="31">G108+G111+G114</f>
        <v>0</v>
      </c>
      <c r="H107" s="174">
        <f t="shared" si="31"/>
        <v>50</v>
      </c>
    </row>
    <row r="108" spans="1:8" ht="63" x14ac:dyDescent="0.2">
      <c r="A108" s="236" t="s">
        <v>149</v>
      </c>
      <c r="B108" s="11">
        <v>5</v>
      </c>
      <c r="C108" s="12">
        <v>3</v>
      </c>
      <c r="D108" s="13" t="s">
        <v>69</v>
      </c>
      <c r="E108" s="14"/>
      <c r="F108" s="175">
        <f t="shared" ref="F108:H109" si="32">F109</f>
        <v>1180.5999999999999</v>
      </c>
      <c r="G108" s="175">
        <f t="shared" si="32"/>
        <v>0</v>
      </c>
      <c r="H108" s="158">
        <f t="shared" si="32"/>
        <v>50</v>
      </c>
    </row>
    <row r="109" spans="1:8" ht="31.5" x14ac:dyDescent="0.2">
      <c r="A109" s="42" t="s">
        <v>124</v>
      </c>
      <c r="B109" s="11">
        <v>5</v>
      </c>
      <c r="C109" s="12">
        <v>3</v>
      </c>
      <c r="D109" s="13" t="s">
        <v>69</v>
      </c>
      <c r="E109" s="14">
        <v>200</v>
      </c>
      <c r="F109" s="175">
        <f t="shared" si="32"/>
        <v>1180.5999999999999</v>
      </c>
      <c r="G109" s="175">
        <f t="shared" si="32"/>
        <v>0</v>
      </c>
      <c r="H109" s="158">
        <f t="shared" si="32"/>
        <v>50</v>
      </c>
    </row>
    <row r="110" spans="1:8" ht="31.5" x14ac:dyDescent="0.2">
      <c r="A110" s="42" t="s">
        <v>18</v>
      </c>
      <c r="B110" s="11">
        <v>5</v>
      </c>
      <c r="C110" s="12">
        <v>3</v>
      </c>
      <c r="D110" s="13" t="s">
        <v>69</v>
      </c>
      <c r="E110" s="14">
        <v>240</v>
      </c>
      <c r="F110" s="242">
        <v>1180.5999999999999</v>
      </c>
      <c r="G110" s="242">
        <v>0</v>
      </c>
      <c r="H110" s="243">
        <v>50</v>
      </c>
    </row>
    <row r="111" spans="1:8" ht="78.75" x14ac:dyDescent="0.2">
      <c r="A111" s="191" t="s">
        <v>182</v>
      </c>
      <c r="B111" s="23">
        <v>5</v>
      </c>
      <c r="C111" s="24">
        <v>3</v>
      </c>
      <c r="D111" s="13" t="s">
        <v>184</v>
      </c>
      <c r="E111" s="26"/>
      <c r="F111" s="176">
        <f>F112</f>
        <v>600</v>
      </c>
      <c r="G111" s="176">
        <f>G112</f>
        <v>0</v>
      </c>
      <c r="H111" s="159">
        <f>H112</f>
        <v>0</v>
      </c>
    </row>
    <row r="112" spans="1:8" ht="31.5" x14ac:dyDescent="0.2">
      <c r="A112" s="42" t="s">
        <v>124</v>
      </c>
      <c r="B112" s="23">
        <v>5</v>
      </c>
      <c r="C112" s="24">
        <v>3</v>
      </c>
      <c r="D112" s="13" t="s">
        <v>184</v>
      </c>
      <c r="E112" s="26">
        <v>200</v>
      </c>
      <c r="F112" s="176">
        <f>F113</f>
        <v>600</v>
      </c>
      <c r="G112" s="176">
        <v>0</v>
      </c>
      <c r="H112" s="159">
        <v>0</v>
      </c>
    </row>
    <row r="113" spans="1:8" ht="31.5" x14ac:dyDescent="0.2">
      <c r="A113" s="191" t="s">
        <v>18</v>
      </c>
      <c r="B113" s="23">
        <v>5</v>
      </c>
      <c r="C113" s="24">
        <v>3</v>
      </c>
      <c r="D113" s="13" t="s">
        <v>184</v>
      </c>
      <c r="E113" s="26">
        <v>240</v>
      </c>
      <c r="F113" s="240">
        <v>600</v>
      </c>
      <c r="G113" s="240">
        <v>0</v>
      </c>
      <c r="H113" s="241">
        <v>0</v>
      </c>
    </row>
    <row r="114" spans="1:8" ht="94.5" x14ac:dyDescent="0.2">
      <c r="A114" s="191" t="s">
        <v>183</v>
      </c>
      <c r="B114" s="23">
        <v>5</v>
      </c>
      <c r="C114" s="24">
        <v>3</v>
      </c>
      <c r="D114" s="13" t="s">
        <v>185</v>
      </c>
      <c r="E114" s="26"/>
      <c r="F114" s="176">
        <f>F115</f>
        <v>31.6</v>
      </c>
      <c r="G114" s="176">
        <v>0</v>
      </c>
      <c r="H114" s="159">
        <v>0</v>
      </c>
    </row>
    <row r="115" spans="1:8" ht="31.5" x14ac:dyDescent="0.2">
      <c r="A115" s="191" t="s">
        <v>124</v>
      </c>
      <c r="B115" s="24">
        <v>5</v>
      </c>
      <c r="C115" s="24">
        <v>3</v>
      </c>
      <c r="D115" s="40" t="s">
        <v>185</v>
      </c>
      <c r="E115" s="26">
        <v>200</v>
      </c>
      <c r="F115" s="186">
        <f>F116</f>
        <v>31.6</v>
      </c>
      <c r="G115" s="186">
        <v>0</v>
      </c>
      <c r="H115" s="27">
        <v>0</v>
      </c>
    </row>
    <row r="116" spans="1:8" ht="31.5" x14ac:dyDescent="0.2">
      <c r="A116" s="191" t="s">
        <v>18</v>
      </c>
      <c r="B116" s="24">
        <v>5</v>
      </c>
      <c r="C116" s="24">
        <v>3</v>
      </c>
      <c r="D116" s="40" t="s">
        <v>185</v>
      </c>
      <c r="E116" s="26">
        <v>240</v>
      </c>
      <c r="F116" s="246">
        <v>31.6</v>
      </c>
      <c r="G116" s="246">
        <v>0</v>
      </c>
      <c r="H116" s="247">
        <v>0</v>
      </c>
    </row>
    <row r="117" spans="1:8" s="307" customFormat="1" ht="15.75" x14ac:dyDescent="0.2">
      <c r="A117" s="304" t="s">
        <v>9</v>
      </c>
      <c r="B117" s="296">
        <v>5</v>
      </c>
      <c r="C117" s="296">
        <v>3</v>
      </c>
      <c r="D117" s="305" t="s">
        <v>10</v>
      </c>
      <c r="E117" s="297" t="s">
        <v>7</v>
      </c>
      <c r="F117" s="289">
        <f>F118</f>
        <v>0</v>
      </c>
      <c r="G117" s="289">
        <f t="shared" ref="G117:H120" si="33">G118</f>
        <v>10579.6</v>
      </c>
      <c r="H117" s="289">
        <f t="shared" si="33"/>
        <v>0</v>
      </c>
    </row>
    <row r="118" spans="1:8" ht="31.5" x14ac:dyDescent="0.2">
      <c r="A118" s="302" t="s">
        <v>347</v>
      </c>
      <c r="B118" s="299">
        <v>5</v>
      </c>
      <c r="C118" s="299">
        <v>3</v>
      </c>
      <c r="D118" s="303" t="s">
        <v>348</v>
      </c>
      <c r="E118" s="300"/>
      <c r="F118" s="186">
        <f>F119</f>
        <v>0</v>
      </c>
      <c r="G118" s="186">
        <f t="shared" si="33"/>
        <v>10579.6</v>
      </c>
      <c r="H118" s="186">
        <f t="shared" si="33"/>
        <v>0</v>
      </c>
    </row>
    <row r="119" spans="1:8" ht="94.5" x14ac:dyDescent="0.2">
      <c r="A119" s="309" t="s">
        <v>349</v>
      </c>
      <c r="B119" s="299">
        <v>5</v>
      </c>
      <c r="C119" s="299">
        <v>3</v>
      </c>
      <c r="D119" s="303" t="s">
        <v>350</v>
      </c>
      <c r="E119" s="300"/>
      <c r="F119" s="176">
        <f>F120</f>
        <v>0</v>
      </c>
      <c r="G119" s="176">
        <f t="shared" si="33"/>
        <v>10579.6</v>
      </c>
      <c r="H119" s="176">
        <f t="shared" si="33"/>
        <v>0</v>
      </c>
    </row>
    <row r="120" spans="1:8" ht="31.5" x14ac:dyDescent="0.2">
      <c r="A120" s="302" t="s">
        <v>124</v>
      </c>
      <c r="B120" s="299">
        <v>5</v>
      </c>
      <c r="C120" s="299">
        <v>3</v>
      </c>
      <c r="D120" s="303" t="s">
        <v>350</v>
      </c>
      <c r="E120" s="300">
        <v>200</v>
      </c>
      <c r="F120" s="176">
        <f>F121</f>
        <v>0</v>
      </c>
      <c r="G120" s="176">
        <f t="shared" si="33"/>
        <v>10579.6</v>
      </c>
      <c r="H120" s="176">
        <f t="shared" si="33"/>
        <v>0</v>
      </c>
    </row>
    <row r="121" spans="1:8" ht="31.5" x14ac:dyDescent="0.2">
      <c r="A121" s="302" t="s">
        <v>18</v>
      </c>
      <c r="B121" s="299">
        <v>5</v>
      </c>
      <c r="C121" s="299">
        <v>3</v>
      </c>
      <c r="D121" s="303" t="s">
        <v>350</v>
      </c>
      <c r="E121" s="300">
        <v>240</v>
      </c>
      <c r="F121" s="240">
        <v>0</v>
      </c>
      <c r="G121" s="240">
        <f>9694.6+403.9+481.1</f>
        <v>10579.6</v>
      </c>
      <c r="H121" s="241">
        <v>0</v>
      </c>
    </row>
    <row r="122" spans="1:8" s="122" customFormat="1" ht="15.75" x14ac:dyDescent="0.2">
      <c r="A122" s="196" t="s">
        <v>70</v>
      </c>
      <c r="B122" s="17">
        <v>7</v>
      </c>
      <c r="C122" s="18">
        <v>7</v>
      </c>
      <c r="D122" s="6"/>
      <c r="E122" s="7"/>
      <c r="F122" s="174">
        <f>F123</f>
        <v>230</v>
      </c>
      <c r="G122" s="174">
        <f t="shared" ref="G122:H122" si="34">G123</f>
        <v>60</v>
      </c>
      <c r="H122" s="174">
        <f t="shared" si="34"/>
        <v>60</v>
      </c>
    </row>
    <row r="123" spans="1:8" ht="47.25" x14ac:dyDescent="0.2">
      <c r="A123" s="146" t="s">
        <v>153</v>
      </c>
      <c r="B123" s="4">
        <v>7</v>
      </c>
      <c r="C123" s="5">
        <v>7</v>
      </c>
      <c r="D123" s="6" t="s">
        <v>71</v>
      </c>
      <c r="E123" s="20"/>
      <c r="F123" s="177">
        <f t="shared" ref="F123:H125" si="35">F124</f>
        <v>230</v>
      </c>
      <c r="G123" s="177">
        <f t="shared" si="35"/>
        <v>60</v>
      </c>
      <c r="H123" s="160">
        <f t="shared" si="35"/>
        <v>60</v>
      </c>
    </row>
    <row r="124" spans="1:8" ht="31.5" x14ac:dyDescent="0.2">
      <c r="A124" s="193" t="s">
        <v>155</v>
      </c>
      <c r="B124" s="55">
        <v>7</v>
      </c>
      <c r="C124" s="56">
        <v>7</v>
      </c>
      <c r="D124" s="25" t="s">
        <v>72</v>
      </c>
      <c r="E124" s="26"/>
      <c r="F124" s="176">
        <f t="shared" si="35"/>
        <v>230</v>
      </c>
      <c r="G124" s="176">
        <f t="shared" si="35"/>
        <v>60</v>
      </c>
      <c r="H124" s="159">
        <f t="shared" si="35"/>
        <v>60</v>
      </c>
    </row>
    <row r="125" spans="1:8" ht="31.5" x14ac:dyDescent="0.2">
      <c r="A125" s="42" t="s">
        <v>124</v>
      </c>
      <c r="B125" s="55">
        <v>7</v>
      </c>
      <c r="C125" s="56">
        <v>7</v>
      </c>
      <c r="D125" s="25" t="s">
        <v>72</v>
      </c>
      <c r="E125" s="14">
        <v>200</v>
      </c>
      <c r="F125" s="175">
        <f t="shared" si="35"/>
        <v>230</v>
      </c>
      <c r="G125" s="175">
        <f t="shared" si="35"/>
        <v>60</v>
      </c>
      <c r="H125" s="159">
        <f t="shared" si="35"/>
        <v>60</v>
      </c>
    </row>
    <row r="126" spans="1:8" ht="31.5" x14ac:dyDescent="0.2">
      <c r="A126" s="198" t="s">
        <v>18</v>
      </c>
      <c r="B126" s="55">
        <v>7</v>
      </c>
      <c r="C126" s="56">
        <v>7</v>
      </c>
      <c r="D126" s="25" t="s">
        <v>72</v>
      </c>
      <c r="E126" s="14">
        <v>240</v>
      </c>
      <c r="F126" s="242">
        <v>230</v>
      </c>
      <c r="G126" s="242">
        <v>60</v>
      </c>
      <c r="H126" s="241">
        <v>60</v>
      </c>
    </row>
    <row r="127" spans="1:8" ht="15.75" x14ac:dyDescent="0.2">
      <c r="A127" s="199" t="s">
        <v>73</v>
      </c>
      <c r="B127" s="53">
        <v>8</v>
      </c>
      <c r="C127" s="54" t="s">
        <v>7</v>
      </c>
      <c r="D127" s="59" t="s">
        <v>7</v>
      </c>
      <c r="E127" s="60" t="s">
        <v>7</v>
      </c>
      <c r="F127" s="180">
        <f>F128</f>
        <v>8221.7999999999993</v>
      </c>
      <c r="G127" s="180">
        <f>G128</f>
        <v>6294.2</v>
      </c>
      <c r="H127" s="163">
        <f>H128</f>
        <v>3628.1</v>
      </c>
    </row>
    <row r="128" spans="1:8" ht="15.75" x14ac:dyDescent="0.2">
      <c r="A128" s="200" t="s">
        <v>74</v>
      </c>
      <c r="B128" s="63">
        <v>8</v>
      </c>
      <c r="C128" s="64">
        <v>1</v>
      </c>
      <c r="D128" s="65" t="s">
        <v>7</v>
      </c>
      <c r="E128" s="66" t="s">
        <v>7</v>
      </c>
      <c r="F128" s="181">
        <f>F129</f>
        <v>8221.7999999999993</v>
      </c>
      <c r="G128" s="181">
        <f t="shared" ref="G128:H128" si="36">G129</f>
        <v>6294.2</v>
      </c>
      <c r="H128" s="181">
        <f t="shared" si="36"/>
        <v>3628.1</v>
      </c>
    </row>
    <row r="129" spans="1:8" ht="47.25" x14ac:dyDescent="0.2">
      <c r="A129" s="146" t="s">
        <v>154</v>
      </c>
      <c r="B129" s="4">
        <v>8</v>
      </c>
      <c r="C129" s="5">
        <v>1</v>
      </c>
      <c r="D129" s="6" t="s">
        <v>75</v>
      </c>
      <c r="E129" s="7" t="s">
        <v>7</v>
      </c>
      <c r="F129" s="174">
        <f>F130+F133</f>
        <v>8221.7999999999993</v>
      </c>
      <c r="G129" s="174">
        <f t="shared" ref="G129:H129" si="37">G130+G133</f>
        <v>6294.2</v>
      </c>
      <c r="H129" s="174">
        <f t="shared" si="37"/>
        <v>3628.1</v>
      </c>
    </row>
    <row r="130" spans="1:8" ht="31.5" x14ac:dyDescent="0.2">
      <c r="A130" s="42" t="s">
        <v>78</v>
      </c>
      <c r="B130" s="11">
        <v>8</v>
      </c>
      <c r="C130" s="12">
        <v>1</v>
      </c>
      <c r="D130" s="13" t="s">
        <v>76</v>
      </c>
      <c r="E130" s="14"/>
      <c r="F130" s="175">
        <f>F131</f>
        <v>7554.4</v>
      </c>
      <c r="G130" s="175">
        <f t="shared" ref="G130:H130" si="38">G131</f>
        <v>6294.2</v>
      </c>
      <c r="H130" s="175">
        <f t="shared" si="38"/>
        <v>3628.1</v>
      </c>
    </row>
    <row r="131" spans="1:8" ht="31.5" x14ac:dyDescent="0.2">
      <c r="A131" s="39" t="s">
        <v>140</v>
      </c>
      <c r="B131" s="24">
        <v>8</v>
      </c>
      <c r="C131" s="24">
        <v>1</v>
      </c>
      <c r="D131" s="40" t="s">
        <v>76</v>
      </c>
      <c r="E131" s="26">
        <v>600</v>
      </c>
      <c r="F131" s="175">
        <f>F132</f>
        <v>7554.4</v>
      </c>
      <c r="G131" s="175">
        <f>G132</f>
        <v>6294.2</v>
      </c>
      <c r="H131" s="158">
        <f>H132</f>
        <v>3628.1</v>
      </c>
    </row>
    <row r="132" spans="1:8" ht="15.75" x14ac:dyDescent="0.2">
      <c r="A132" s="39" t="s">
        <v>141</v>
      </c>
      <c r="B132" s="24">
        <v>8</v>
      </c>
      <c r="C132" s="24">
        <v>1</v>
      </c>
      <c r="D132" s="40" t="s">
        <v>76</v>
      </c>
      <c r="E132" s="26">
        <v>610</v>
      </c>
      <c r="F132" s="242">
        <v>7554.4</v>
      </c>
      <c r="G132" s="242">
        <v>6294.2</v>
      </c>
      <c r="H132" s="243">
        <v>3628.1</v>
      </c>
    </row>
    <row r="133" spans="1:8" ht="63" x14ac:dyDescent="0.2">
      <c r="A133" s="42" t="s">
        <v>134</v>
      </c>
      <c r="B133" s="23">
        <v>8</v>
      </c>
      <c r="C133" s="24">
        <v>1</v>
      </c>
      <c r="D133" s="13" t="s">
        <v>77</v>
      </c>
      <c r="E133" s="26"/>
      <c r="F133" s="176">
        <f>F134</f>
        <v>667.4</v>
      </c>
      <c r="G133" s="176">
        <f t="shared" ref="G133:H133" si="39">G134</f>
        <v>0</v>
      </c>
      <c r="H133" s="176">
        <f t="shared" si="39"/>
        <v>0</v>
      </c>
    </row>
    <row r="134" spans="1:8" ht="31.5" x14ac:dyDescent="0.2">
      <c r="A134" s="39" t="s">
        <v>140</v>
      </c>
      <c r="B134" s="23">
        <v>8</v>
      </c>
      <c r="C134" s="24">
        <v>1</v>
      </c>
      <c r="D134" s="13" t="s">
        <v>77</v>
      </c>
      <c r="E134" s="26">
        <v>600</v>
      </c>
      <c r="F134" s="176">
        <f>F135</f>
        <v>667.4</v>
      </c>
      <c r="G134" s="176">
        <f>G135</f>
        <v>0</v>
      </c>
      <c r="H134" s="159">
        <f>H135</f>
        <v>0</v>
      </c>
    </row>
    <row r="135" spans="1:8" ht="15.75" x14ac:dyDescent="0.2">
      <c r="A135" s="39" t="s">
        <v>141</v>
      </c>
      <c r="B135" s="23">
        <v>8</v>
      </c>
      <c r="C135" s="24">
        <v>1</v>
      </c>
      <c r="D135" s="13" t="s">
        <v>77</v>
      </c>
      <c r="E135" s="26">
        <v>610</v>
      </c>
      <c r="F135" s="240">
        <v>667.4</v>
      </c>
      <c r="G135" s="240">
        <v>0</v>
      </c>
      <c r="H135" s="241">
        <v>0</v>
      </c>
    </row>
    <row r="136" spans="1:8" ht="15.75" x14ac:dyDescent="0.2">
      <c r="A136" s="196" t="s">
        <v>79</v>
      </c>
      <c r="B136" s="53">
        <v>10</v>
      </c>
      <c r="C136" s="69"/>
      <c r="D136" s="13"/>
      <c r="E136" s="70"/>
      <c r="F136" s="177">
        <f t="shared" ref="F136:H140" si="40">F137</f>
        <v>342.1</v>
      </c>
      <c r="G136" s="177">
        <f t="shared" si="40"/>
        <v>320.10000000000002</v>
      </c>
      <c r="H136" s="160">
        <f t="shared" si="40"/>
        <v>320.10000000000002</v>
      </c>
    </row>
    <row r="137" spans="1:8" ht="15.75" x14ac:dyDescent="0.2">
      <c r="A137" s="197" t="s">
        <v>80</v>
      </c>
      <c r="B137" s="53">
        <v>10</v>
      </c>
      <c r="C137" s="54">
        <v>1</v>
      </c>
      <c r="D137" s="59" t="s">
        <v>7</v>
      </c>
      <c r="E137" s="60" t="s">
        <v>7</v>
      </c>
      <c r="F137" s="180">
        <f t="shared" si="40"/>
        <v>342.1</v>
      </c>
      <c r="G137" s="180">
        <f t="shared" si="40"/>
        <v>320.10000000000002</v>
      </c>
      <c r="H137" s="163">
        <f t="shared" si="40"/>
        <v>320.10000000000002</v>
      </c>
    </row>
    <row r="138" spans="1:8" ht="15.75" x14ac:dyDescent="0.2">
      <c r="A138" s="201" t="s">
        <v>81</v>
      </c>
      <c r="B138" s="72">
        <v>10</v>
      </c>
      <c r="C138" s="73">
        <v>1</v>
      </c>
      <c r="D138" s="41" t="s">
        <v>10</v>
      </c>
      <c r="E138" s="74" t="s">
        <v>7</v>
      </c>
      <c r="F138" s="184">
        <f t="shared" si="40"/>
        <v>342.1</v>
      </c>
      <c r="G138" s="184">
        <f t="shared" si="40"/>
        <v>320.10000000000002</v>
      </c>
      <c r="H138" s="166">
        <f t="shared" si="40"/>
        <v>320.10000000000002</v>
      </c>
    </row>
    <row r="139" spans="1:8" ht="31.5" x14ac:dyDescent="0.2">
      <c r="A139" s="202" t="s">
        <v>82</v>
      </c>
      <c r="B139" s="55">
        <v>10</v>
      </c>
      <c r="C139" s="56">
        <v>1</v>
      </c>
      <c r="D139" s="13" t="s">
        <v>122</v>
      </c>
      <c r="E139" s="67" t="s">
        <v>7</v>
      </c>
      <c r="F139" s="182">
        <f t="shared" si="40"/>
        <v>342.1</v>
      </c>
      <c r="G139" s="182">
        <f t="shared" si="40"/>
        <v>320.10000000000002</v>
      </c>
      <c r="H139" s="164">
        <f t="shared" si="40"/>
        <v>320.10000000000002</v>
      </c>
    </row>
    <row r="140" spans="1:8" ht="15.75" x14ac:dyDescent="0.2">
      <c r="A140" s="198" t="s">
        <v>83</v>
      </c>
      <c r="B140" s="68">
        <v>10</v>
      </c>
      <c r="C140" s="69">
        <v>1</v>
      </c>
      <c r="D140" s="13" t="s">
        <v>122</v>
      </c>
      <c r="E140" s="70">
        <v>300</v>
      </c>
      <c r="F140" s="183">
        <f t="shared" si="40"/>
        <v>342.1</v>
      </c>
      <c r="G140" s="183">
        <f t="shared" si="40"/>
        <v>320.10000000000002</v>
      </c>
      <c r="H140" s="165">
        <f t="shared" si="40"/>
        <v>320.10000000000002</v>
      </c>
    </row>
    <row r="141" spans="1:8" ht="31.5" x14ac:dyDescent="0.2">
      <c r="A141" s="193" t="s">
        <v>126</v>
      </c>
      <c r="B141" s="68">
        <v>10</v>
      </c>
      <c r="C141" s="69">
        <v>1</v>
      </c>
      <c r="D141" s="40" t="s">
        <v>122</v>
      </c>
      <c r="E141" s="70">
        <v>320</v>
      </c>
      <c r="F141" s="244">
        <v>342.1</v>
      </c>
      <c r="G141" s="244">
        <v>320.10000000000002</v>
      </c>
      <c r="H141" s="245">
        <v>320.10000000000002</v>
      </c>
    </row>
    <row r="142" spans="1:8" ht="15.75" x14ac:dyDescent="0.2">
      <c r="A142" s="199" t="s">
        <v>84</v>
      </c>
      <c r="B142" s="77">
        <v>11</v>
      </c>
      <c r="C142" s="78" t="s">
        <v>7</v>
      </c>
      <c r="D142" s="79" t="s">
        <v>7</v>
      </c>
      <c r="E142" s="80" t="s">
        <v>7</v>
      </c>
      <c r="F142" s="185">
        <f>F143</f>
        <v>60</v>
      </c>
      <c r="G142" s="185">
        <f>G143</f>
        <v>40</v>
      </c>
      <c r="H142" s="167">
        <f>H143</f>
        <v>40</v>
      </c>
    </row>
    <row r="143" spans="1:8" ht="15.75" x14ac:dyDescent="0.2">
      <c r="A143" s="203" t="s">
        <v>87</v>
      </c>
      <c r="B143" s="54">
        <v>11</v>
      </c>
      <c r="C143" s="54">
        <v>5</v>
      </c>
      <c r="D143" s="83" t="s">
        <v>7</v>
      </c>
      <c r="E143" s="60" t="s">
        <v>7</v>
      </c>
      <c r="F143" s="180">
        <f>F144</f>
        <v>60</v>
      </c>
      <c r="G143" s="180">
        <f t="shared" ref="G143:H143" si="41">G144</f>
        <v>40</v>
      </c>
      <c r="H143" s="180">
        <f t="shared" si="41"/>
        <v>40</v>
      </c>
    </row>
    <row r="144" spans="1:8" ht="31.5" x14ac:dyDescent="0.2">
      <c r="A144" s="124" t="s">
        <v>156</v>
      </c>
      <c r="B144" s="18">
        <v>11</v>
      </c>
      <c r="C144" s="18">
        <v>5</v>
      </c>
      <c r="D144" s="51" t="s">
        <v>85</v>
      </c>
      <c r="E144" s="20"/>
      <c r="F144" s="177">
        <f t="shared" ref="F144:H146" si="42">F145</f>
        <v>60</v>
      </c>
      <c r="G144" s="177">
        <f t="shared" si="42"/>
        <v>40</v>
      </c>
      <c r="H144" s="160">
        <f t="shared" si="42"/>
        <v>40</v>
      </c>
    </row>
    <row r="145" spans="1:8" ht="31.5" x14ac:dyDescent="0.2">
      <c r="A145" s="191" t="s">
        <v>157</v>
      </c>
      <c r="B145" s="69">
        <v>11</v>
      </c>
      <c r="C145" s="69">
        <v>5</v>
      </c>
      <c r="D145" s="40" t="s">
        <v>86</v>
      </c>
      <c r="E145" s="70" t="s">
        <v>7</v>
      </c>
      <c r="F145" s="183">
        <f t="shared" si="42"/>
        <v>60</v>
      </c>
      <c r="G145" s="183">
        <f t="shared" si="42"/>
        <v>40</v>
      </c>
      <c r="H145" s="165">
        <f t="shared" si="42"/>
        <v>40</v>
      </c>
    </row>
    <row r="146" spans="1:8" ht="31.5" x14ac:dyDescent="0.2">
      <c r="A146" s="42" t="s">
        <v>124</v>
      </c>
      <c r="B146" s="55">
        <v>11</v>
      </c>
      <c r="C146" s="56">
        <v>5</v>
      </c>
      <c r="D146" s="13" t="s">
        <v>86</v>
      </c>
      <c r="E146" s="14">
        <v>200</v>
      </c>
      <c r="F146" s="175">
        <f t="shared" si="42"/>
        <v>60</v>
      </c>
      <c r="G146" s="175">
        <f t="shared" si="42"/>
        <v>40</v>
      </c>
      <c r="H146" s="158">
        <f t="shared" si="42"/>
        <v>40</v>
      </c>
    </row>
    <row r="147" spans="1:8" ht="31.5" x14ac:dyDescent="0.2">
      <c r="A147" s="193" t="s">
        <v>18</v>
      </c>
      <c r="B147" s="55">
        <v>11</v>
      </c>
      <c r="C147" s="56">
        <v>5</v>
      </c>
      <c r="D147" s="13" t="s">
        <v>86</v>
      </c>
      <c r="E147" s="26">
        <v>240</v>
      </c>
      <c r="F147" s="240">
        <f>40+20</f>
        <v>60</v>
      </c>
      <c r="G147" s="240">
        <v>40</v>
      </c>
      <c r="H147" s="241">
        <v>40</v>
      </c>
    </row>
    <row r="148" spans="1:8" ht="15.75" x14ac:dyDescent="0.2">
      <c r="A148" s="124" t="s">
        <v>88</v>
      </c>
      <c r="B148" s="18">
        <v>99</v>
      </c>
      <c r="C148" s="18"/>
      <c r="D148" s="51" t="s">
        <v>7</v>
      </c>
      <c r="E148" s="20" t="s">
        <v>7</v>
      </c>
      <c r="F148" s="207">
        <f t="shared" ref="F148:H152" si="43">F149</f>
        <v>0</v>
      </c>
      <c r="G148" s="207">
        <f t="shared" si="43"/>
        <v>445.5</v>
      </c>
      <c r="H148" s="21">
        <f t="shared" si="43"/>
        <v>758.9</v>
      </c>
    </row>
    <row r="149" spans="1:8" ht="15.75" x14ac:dyDescent="0.2">
      <c r="A149" s="191" t="s">
        <v>88</v>
      </c>
      <c r="B149" s="24">
        <v>99</v>
      </c>
      <c r="C149" s="24">
        <v>99</v>
      </c>
      <c r="D149" s="40"/>
      <c r="E149" s="26"/>
      <c r="F149" s="186">
        <f t="shared" si="43"/>
        <v>0</v>
      </c>
      <c r="G149" s="186">
        <f t="shared" si="43"/>
        <v>445.5</v>
      </c>
      <c r="H149" s="27">
        <f t="shared" si="43"/>
        <v>758.9</v>
      </c>
    </row>
    <row r="150" spans="1:8" ht="15.75" x14ac:dyDescent="0.2">
      <c r="A150" s="191" t="s">
        <v>9</v>
      </c>
      <c r="B150" s="24">
        <v>99</v>
      </c>
      <c r="C150" s="24">
        <v>99</v>
      </c>
      <c r="D150" s="40" t="s">
        <v>10</v>
      </c>
      <c r="E150" s="26"/>
      <c r="F150" s="186">
        <f t="shared" si="43"/>
        <v>0</v>
      </c>
      <c r="G150" s="186">
        <f t="shared" si="43"/>
        <v>445.5</v>
      </c>
      <c r="H150" s="27">
        <f t="shared" si="43"/>
        <v>758.9</v>
      </c>
    </row>
    <row r="151" spans="1:8" ht="15.75" x14ac:dyDescent="0.2">
      <c r="A151" s="191" t="s">
        <v>88</v>
      </c>
      <c r="B151" s="24">
        <v>99</v>
      </c>
      <c r="C151" s="24">
        <v>99</v>
      </c>
      <c r="D151" s="40" t="s">
        <v>89</v>
      </c>
      <c r="E151" s="26"/>
      <c r="F151" s="186">
        <f t="shared" si="43"/>
        <v>0</v>
      </c>
      <c r="G151" s="186">
        <f t="shared" si="43"/>
        <v>445.5</v>
      </c>
      <c r="H151" s="27">
        <f t="shared" si="43"/>
        <v>758.9</v>
      </c>
    </row>
    <row r="152" spans="1:8" ht="15.75" x14ac:dyDescent="0.2">
      <c r="A152" s="191" t="s">
        <v>88</v>
      </c>
      <c r="B152" s="24">
        <v>99</v>
      </c>
      <c r="C152" s="24">
        <v>99</v>
      </c>
      <c r="D152" s="40" t="s">
        <v>89</v>
      </c>
      <c r="E152" s="26">
        <v>900</v>
      </c>
      <c r="F152" s="186">
        <f t="shared" si="43"/>
        <v>0</v>
      </c>
      <c r="G152" s="186">
        <f t="shared" si="43"/>
        <v>445.5</v>
      </c>
      <c r="H152" s="27">
        <f t="shared" si="43"/>
        <v>758.9</v>
      </c>
    </row>
    <row r="153" spans="1:8" ht="15.75" x14ac:dyDescent="0.2">
      <c r="A153" s="191" t="s">
        <v>88</v>
      </c>
      <c r="B153" s="24">
        <v>99</v>
      </c>
      <c r="C153" s="24">
        <v>99</v>
      </c>
      <c r="D153" s="40" t="s">
        <v>89</v>
      </c>
      <c r="E153" s="26">
        <v>990</v>
      </c>
      <c r="F153" s="246">
        <v>0</v>
      </c>
      <c r="G153" s="246">
        <v>445.5</v>
      </c>
      <c r="H153" s="247">
        <v>758.9</v>
      </c>
    </row>
    <row r="154" spans="1:8" ht="15.75" x14ac:dyDescent="0.25">
      <c r="A154" s="84" t="s">
        <v>90</v>
      </c>
      <c r="B154" s="85"/>
      <c r="C154" s="85"/>
      <c r="D154" s="86"/>
      <c r="E154" s="87"/>
      <c r="F154" s="187">
        <f>F10+F56+F63+F69+F86+F122+F127+F136+F142+F148</f>
        <v>29800.5</v>
      </c>
      <c r="G154" s="187">
        <f>G10+G56+G63+G69+G86+G122+G127+G136+G142+G148</f>
        <v>28171.3</v>
      </c>
      <c r="H154" s="163">
        <f>H10+H56+H63+H69+H86+H122+H127+H136+H142+H148</f>
        <v>15435.4</v>
      </c>
    </row>
    <row r="155" spans="1:8" ht="15.75" x14ac:dyDescent="0.25">
      <c r="A155" s="88"/>
      <c r="B155" s="89"/>
      <c r="C155" s="89"/>
      <c r="D155" s="31"/>
      <c r="E155" s="90"/>
      <c r="F155" s="222"/>
      <c r="G155" s="222"/>
      <c r="H155" s="91"/>
    </row>
    <row r="156" spans="1:8" ht="12" customHeight="1" x14ac:dyDescent="0.25">
      <c r="A156" s="93"/>
      <c r="B156" s="94"/>
      <c r="C156" s="94"/>
      <c r="D156" s="95"/>
      <c r="E156" s="96"/>
      <c r="F156" s="96"/>
      <c r="G156" s="96"/>
      <c r="H156" s="97"/>
    </row>
    <row r="157" spans="1:8" ht="12.75" customHeight="1" x14ac:dyDescent="0.25">
      <c r="A157" s="88"/>
      <c r="B157" s="94"/>
      <c r="C157" s="94"/>
      <c r="D157" s="98"/>
      <c r="E157" s="96"/>
      <c r="F157" s="96"/>
      <c r="G157" s="96"/>
      <c r="H157" s="97"/>
    </row>
    <row r="158" spans="1:8" ht="12.75" customHeight="1" x14ac:dyDescent="0.25">
      <c r="A158" s="88"/>
      <c r="B158" s="99"/>
      <c r="C158" s="99"/>
      <c r="D158" s="98"/>
      <c r="E158" s="96"/>
      <c r="F158" s="96"/>
      <c r="G158" s="96"/>
      <c r="H158" s="97"/>
    </row>
    <row r="159" spans="1:8" ht="12.75" customHeight="1" x14ac:dyDescent="0.2">
      <c r="A159" s="88"/>
      <c r="B159" s="100"/>
      <c r="C159" s="100"/>
      <c r="D159" s="97"/>
      <c r="E159" s="100"/>
      <c r="F159" s="100"/>
      <c r="G159" s="100"/>
      <c r="H159" s="100"/>
    </row>
    <row r="160" spans="1:8" ht="14.25" customHeight="1" x14ac:dyDescent="0.2">
      <c r="A160" s="88"/>
      <c r="B160" s="99"/>
      <c r="C160" s="99"/>
      <c r="D160" s="100"/>
      <c r="E160" s="96"/>
      <c r="F160" s="96"/>
      <c r="G160" s="96"/>
      <c r="H160" s="97"/>
    </row>
    <row r="161" spans="1:8" ht="15.75" x14ac:dyDescent="0.25">
      <c r="A161" s="89"/>
      <c r="B161" s="101"/>
      <c r="C161" s="101"/>
      <c r="D161" s="97"/>
      <c r="E161" s="101"/>
      <c r="F161" s="101"/>
      <c r="G161" s="101"/>
      <c r="H161" s="101"/>
    </row>
    <row r="162" spans="1:8" ht="15.75" x14ac:dyDescent="0.25">
      <c r="A162" s="102"/>
    </row>
    <row r="163" spans="1:8" ht="15.75" x14ac:dyDescent="0.25">
      <c r="A163" s="102"/>
    </row>
    <row r="164" spans="1:8" ht="15" x14ac:dyDescent="0.2">
      <c r="A164" s="103"/>
    </row>
    <row r="165" spans="1:8" ht="15" x14ac:dyDescent="0.2">
      <c r="A165" s="104"/>
    </row>
    <row r="166" spans="1:8" ht="15" x14ac:dyDescent="0.2">
      <c r="A166" s="103"/>
    </row>
  </sheetData>
  <autoFilter ref="A9:H154"/>
  <mergeCells count="10">
    <mergeCell ref="E1:H1"/>
    <mergeCell ref="D3:H3"/>
    <mergeCell ref="A5:H5"/>
    <mergeCell ref="F2:H2"/>
    <mergeCell ref="F8:H8"/>
    <mergeCell ref="A8:A9"/>
    <mergeCell ref="B8:B9"/>
    <mergeCell ref="C8:C9"/>
    <mergeCell ref="D8:D9"/>
    <mergeCell ref="E8:E9"/>
  </mergeCells>
  <printOptions horizontalCentered="1"/>
  <pageMargins left="0.98425196850393704" right="0.39370078740157483" top="0" bottom="0" header="0.51181102362204722" footer="0.51181102362204722"/>
  <pageSetup paperSize="9" scale="65" fitToHeight="0" orientation="portrait" r:id="rId1"/>
  <headerFooter alignWithMargins="0">
    <oddFooter>Страница &amp;P из &amp;N</oddFooter>
  </headerFooter>
  <ignoredErrors>
    <ignoredError sqref="H58 F58:G58" formula="1"/>
    <ignoredError sqref="H127" evalError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28"/>
  <sheetViews>
    <sheetView showGridLines="0" view="pageBreakPreview" zoomScale="90" zoomScaleNormal="100" zoomScaleSheetLayoutView="90" workbookViewId="0">
      <selection activeCell="F103" sqref="F103:H103"/>
    </sheetView>
  </sheetViews>
  <sheetFormatPr defaultColWidth="9.140625" defaultRowHeight="12.75" x14ac:dyDescent="0.2"/>
  <cols>
    <col min="1" max="1" width="62.5703125" style="2" customWidth="1"/>
    <col min="2" max="2" width="16" style="127" customWidth="1"/>
    <col min="3" max="3" width="6.42578125" style="2" customWidth="1"/>
    <col min="4" max="4" width="5" style="2" customWidth="1"/>
    <col min="5" max="5" width="6" style="2" customWidth="1"/>
    <col min="6" max="6" width="11.5703125" style="2" customWidth="1"/>
    <col min="7" max="7" width="11.28515625" style="2" customWidth="1"/>
    <col min="8" max="8" width="13.85546875" style="2" customWidth="1"/>
    <col min="9" max="245" width="9.140625" style="2" customWidth="1"/>
    <col min="246" max="16384" width="9.140625" style="2"/>
  </cols>
  <sheetData>
    <row r="1" spans="1:9" x14ac:dyDescent="0.2">
      <c r="A1" s="105"/>
      <c r="B1" s="129"/>
      <c r="C1" s="105"/>
      <c r="D1" s="105"/>
      <c r="E1" s="323" t="s">
        <v>94</v>
      </c>
      <c r="F1" s="323"/>
      <c r="G1" s="323"/>
      <c r="H1" s="323"/>
    </row>
    <row r="2" spans="1:9" ht="39.75" customHeight="1" x14ac:dyDescent="0.25">
      <c r="A2" s="105"/>
      <c r="B2" s="129"/>
      <c r="C2" s="168"/>
      <c r="D2" s="169"/>
      <c r="E2" s="169"/>
      <c r="F2" s="327" t="str">
        <f>'Приложение 5'!F2:H2</f>
        <v>к решению сессии Совета депутатов Чернореченского сельсовета</v>
      </c>
      <c r="G2" s="339"/>
      <c r="H2" s="339"/>
    </row>
    <row r="3" spans="1:9" x14ac:dyDescent="0.2">
      <c r="A3" s="105"/>
      <c r="B3" s="129"/>
      <c r="C3" s="105"/>
      <c r="D3" s="333" t="str">
        <f>'Приложение 5'!D3:H3</f>
        <v>от 08.10.2020 №1</v>
      </c>
      <c r="E3" s="334"/>
      <c r="F3" s="334"/>
      <c r="G3" s="334"/>
      <c r="H3" s="334"/>
    </row>
    <row r="4" spans="1:9" x14ac:dyDescent="0.2">
      <c r="A4" s="105"/>
      <c r="B4" s="129"/>
      <c r="C4" s="105"/>
      <c r="D4" s="105"/>
      <c r="E4" s="105"/>
      <c r="F4" s="105"/>
      <c r="G4" s="105"/>
      <c r="H4" s="105"/>
    </row>
    <row r="5" spans="1:9" ht="50.25" customHeight="1" x14ac:dyDescent="0.2">
      <c r="A5" s="326" t="s">
        <v>137</v>
      </c>
      <c r="B5" s="335"/>
      <c r="C5" s="335"/>
      <c r="D5" s="335"/>
      <c r="E5" s="335"/>
      <c r="F5" s="335"/>
      <c r="G5" s="335"/>
      <c r="H5" s="335"/>
    </row>
    <row r="6" spans="1:9" ht="21.75" customHeight="1" x14ac:dyDescent="0.2">
      <c r="A6" s="128"/>
      <c r="B6" s="106"/>
      <c r="C6" s="128"/>
      <c r="D6" s="128"/>
      <c r="E6" s="128"/>
      <c r="F6" s="128"/>
      <c r="G6" s="128"/>
      <c r="H6" s="189" t="s">
        <v>95</v>
      </c>
    </row>
    <row r="7" spans="1:9" ht="21.75" customHeight="1" x14ac:dyDescent="0.2">
      <c r="A7" s="340" t="s">
        <v>0</v>
      </c>
      <c r="B7" s="340" t="s">
        <v>3</v>
      </c>
      <c r="C7" s="340" t="s">
        <v>4</v>
      </c>
      <c r="D7" s="340" t="s">
        <v>1</v>
      </c>
      <c r="E7" s="340" t="s">
        <v>2</v>
      </c>
      <c r="F7" s="336" t="s">
        <v>5</v>
      </c>
      <c r="G7" s="337"/>
      <c r="H7" s="338"/>
    </row>
    <row r="8" spans="1:9" ht="21.75" customHeight="1" x14ac:dyDescent="0.2">
      <c r="A8" s="341"/>
      <c r="B8" s="342"/>
      <c r="C8" s="342"/>
      <c r="D8" s="342"/>
      <c r="E8" s="342"/>
      <c r="F8" s="188" t="s">
        <v>132</v>
      </c>
      <c r="G8" s="188" t="s">
        <v>127</v>
      </c>
      <c r="H8" s="188" t="s">
        <v>129</v>
      </c>
    </row>
    <row r="9" spans="1:9" s="113" customFormat="1" ht="63.95" customHeight="1" x14ac:dyDescent="0.2">
      <c r="A9" s="190" t="s">
        <v>161</v>
      </c>
      <c r="B9" s="6" t="s">
        <v>46</v>
      </c>
      <c r="C9" s="117" t="s">
        <v>7</v>
      </c>
      <c r="D9" s="118"/>
      <c r="E9" s="119"/>
      <c r="F9" s="204">
        <f>F10</f>
        <v>310.60000000000002</v>
      </c>
      <c r="G9" s="204">
        <f t="shared" ref="G9:H9" si="0">G10</f>
        <v>50</v>
      </c>
      <c r="H9" s="204">
        <f t="shared" si="0"/>
        <v>50</v>
      </c>
      <c r="I9" s="112"/>
    </row>
    <row r="10" spans="1:9" s="113" customFormat="1" ht="48" customHeight="1" x14ac:dyDescent="0.2">
      <c r="A10" s="124" t="s">
        <v>47</v>
      </c>
      <c r="B10" s="6" t="s">
        <v>48</v>
      </c>
      <c r="C10" s="117" t="s">
        <v>7</v>
      </c>
      <c r="D10" s="118"/>
      <c r="E10" s="119"/>
      <c r="F10" s="204">
        <f t="shared" ref="F10:H11" si="1">F11</f>
        <v>310.60000000000002</v>
      </c>
      <c r="G10" s="204">
        <f t="shared" si="1"/>
        <v>50</v>
      </c>
      <c r="H10" s="120">
        <f t="shared" si="1"/>
        <v>50</v>
      </c>
      <c r="I10" s="112"/>
    </row>
    <row r="11" spans="1:9" s="113" customFormat="1" ht="32.1" customHeight="1" x14ac:dyDescent="0.2">
      <c r="A11" s="191" t="s">
        <v>124</v>
      </c>
      <c r="B11" s="13" t="s">
        <v>48</v>
      </c>
      <c r="C11" s="108">
        <v>200</v>
      </c>
      <c r="D11" s="109"/>
      <c r="E11" s="110"/>
      <c r="F11" s="205">
        <f t="shared" si="1"/>
        <v>310.60000000000002</v>
      </c>
      <c r="G11" s="205">
        <f t="shared" si="1"/>
        <v>50</v>
      </c>
      <c r="H11" s="111">
        <f t="shared" si="1"/>
        <v>50</v>
      </c>
      <c r="I11" s="112"/>
    </row>
    <row r="12" spans="1:9" s="113" customFormat="1" ht="32.1" customHeight="1" x14ac:dyDescent="0.2">
      <c r="A12" s="191" t="s">
        <v>18</v>
      </c>
      <c r="B12" s="25" t="s">
        <v>48</v>
      </c>
      <c r="C12" s="114">
        <v>240</v>
      </c>
      <c r="D12" s="115">
        <v>3</v>
      </c>
      <c r="E12" s="116">
        <v>9</v>
      </c>
      <c r="F12" s="206">
        <f>'Приложение 5'!F68</f>
        <v>310.60000000000002</v>
      </c>
      <c r="G12" s="206">
        <f>'Приложение 5'!G68</f>
        <v>50</v>
      </c>
      <c r="H12" s="206">
        <f>'Приложение 5'!H68</f>
        <v>50</v>
      </c>
      <c r="I12" s="112"/>
    </row>
    <row r="13" spans="1:9" s="122" customFormat="1" ht="30" customHeight="1" x14ac:dyDescent="0.2">
      <c r="A13" s="144" t="s">
        <v>162</v>
      </c>
      <c r="B13" s="19" t="s">
        <v>52</v>
      </c>
      <c r="C13" s="20"/>
      <c r="D13" s="17"/>
      <c r="E13" s="18"/>
      <c r="F13" s="207">
        <f>F14+F24</f>
        <v>9101.5</v>
      </c>
      <c r="G13" s="207">
        <f>G14+G24</f>
        <v>3740.3</v>
      </c>
      <c r="H13" s="21">
        <f>H14+H24</f>
        <v>3969.8</v>
      </c>
      <c r="I13" s="121"/>
    </row>
    <row r="14" spans="1:9" s="122" customFormat="1" ht="30" customHeight="1" x14ac:dyDescent="0.2">
      <c r="A14" s="144" t="s">
        <v>143</v>
      </c>
      <c r="B14" s="19" t="s">
        <v>53</v>
      </c>
      <c r="C14" s="20"/>
      <c r="D14" s="17"/>
      <c r="E14" s="18"/>
      <c r="F14" s="207">
        <f>F15+F18+F21</f>
        <v>6831.9</v>
      </c>
      <c r="G14" s="207">
        <f t="shared" ref="G14:H14" si="2">G15+G18+G21</f>
        <v>3090.3</v>
      </c>
      <c r="H14" s="207">
        <f t="shared" si="2"/>
        <v>3319.8</v>
      </c>
      <c r="I14" s="121"/>
    </row>
    <row r="15" spans="1:9" s="122" customFormat="1" ht="30" customHeight="1" x14ac:dyDescent="0.2">
      <c r="A15" s="144" t="s">
        <v>131</v>
      </c>
      <c r="B15" s="6" t="s">
        <v>54</v>
      </c>
      <c r="C15" s="20"/>
      <c r="D15" s="4"/>
      <c r="E15" s="5"/>
      <c r="F15" s="208">
        <f t="shared" ref="F15:H16" si="3">F16</f>
        <v>5581.9</v>
      </c>
      <c r="G15" s="208">
        <f t="shared" si="3"/>
        <v>3090.3</v>
      </c>
      <c r="H15" s="8">
        <f t="shared" si="3"/>
        <v>3319.8</v>
      </c>
      <c r="I15" s="121"/>
    </row>
    <row r="16" spans="1:9" ht="32.1" customHeight="1" x14ac:dyDescent="0.2">
      <c r="A16" s="310" t="s">
        <v>124</v>
      </c>
      <c r="B16" s="303" t="s">
        <v>54</v>
      </c>
      <c r="C16" s="300">
        <v>200</v>
      </c>
      <c r="D16" s="299"/>
      <c r="E16" s="299"/>
      <c r="F16" s="186">
        <f t="shared" si="3"/>
        <v>5581.9</v>
      </c>
      <c r="G16" s="186">
        <f t="shared" si="3"/>
        <v>3090.3</v>
      </c>
      <c r="H16" s="301">
        <f t="shared" si="3"/>
        <v>3319.8</v>
      </c>
      <c r="I16" s="9"/>
    </row>
    <row r="17" spans="1:9" ht="32.1" customHeight="1" x14ac:dyDescent="0.2">
      <c r="A17" s="310" t="s">
        <v>18</v>
      </c>
      <c r="B17" s="303" t="s">
        <v>54</v>
      </c>
      <c r="C17" s="300">
        <v>240</v>
      </c>
      <c r="D17" s="299">
        <v>4</v>
      </c>
      <c r="E17" s="299">
        <v>9</v>
      </c>
      <c r="F17" s="186">
        <f>'Приложение 5'!F75</f>
        <v>5581.9</v>
      </c>
      <c r="G17" s="186">
        <f>'Приложение 5'!G75</f>
        <v>3090.3</v>
      </c>
      <c r="H17" s="186">
        <f>'Приложение 5'!H75</f>
        <v>3319.8</v>
      </c>
      <c r="I17" s="9"/>
    </row>
    <row r="18" spans="1:9" s="290" customFormat="1" ht="63" x14ac:dyDescent="0.2">
      <c r="A18" s="310" t="s">
        <v>343</v>
      </c>
      <c r="B18" s="303" t="s">
        <v>344</v>
      </c>
      <c r="C18" s="300"/>
      <c r="D18" s="299"/>
      <c r="E18" s="299"/>
      <c r="F18" s="186">
        <f>'Приложение 5'!F76</f>
        <v>1237.5</v>
      </c>
      <c r="G18" s="186">
        <f>'Приложение 5'!G76</f>
        <v>0</v>
      </c>
      <c r="H18" s="186">
        <f>'Приложение 5'!H76</f>
        <v>0</v>
      </c>
      <c r="I18" s="291"/>
    </row>
    <row r="19" spans="1:9" s="290" customFormat="1" ht="32.1" customHeight="1" x14ac:dyDescent="0.2">
      <c r="A19" s="310" t="s">
        <v>124</v>
      </c>
      <c r="B19" s="303" t="s">
        <v>344</v>
      </c>
      <c r="C19" s="300">
        <v>200</v>
      </c>
      <c r="D19" s="299"/>
      <c r="E19" s="299"/>
      <c r="F19" s="186">
        <f>'Приложение 5'!F77</f>
        <v>1237.5</v>
      </c>
      <c r="G19" s="186">
        <f>'Приложение 5'!G77</f>
        <v>0</v>
      </c>
      <c r="H19" s="186">
        <f>'Приложение 5'!H77</f>
        <v>0</v>
      </c>
      <c r="I19" s="291"/>
    </row>
    <row r="20" spans="1:9" s="290" customFormat="1" ht="32.1" customHeight="1" x14ac:dyDescent="0.2">
      <c r="A20" s="310" t="s">
        <v>18</v>
      </c>
      <c r="B20" s="303" t="s">
        <v>344</v>
      </c>
      <c r="C20" s="300">
        <v>240</v>
      </c>
      <c r="D20" s="299">
        <v>4</v>
      </c>
      <c r="E20" s="299">
        <v>9</v>
      </c>
      <c r="F20" s="186">
        <f>'Приложение 5'!F78</f>
        <v>1237.5</v>
      </c>
      <c r="G20" s="186">
        <f>'Приложение 5'!G78</f>
        <v>0</v>
      </c>
      <c r="H20" s="186">
        <f>'Приложение 5'!H78</f>
        <v>0</v>
      </c>
      <c r="I20" s="291"/>
    </row>
    <row r="21" spans="1:9" s="290" customFormat="1" ht="63" x14ac:dyDescent="0.2">
      <c r="A21" s="310" t="s">
        <v>345</v>
      </c>
      <c r="B21" s="303" t="s">
        <v>346</v>
      </c>
      <c r="C21" s="300"/>
      <c r="D21" s="299"/>
      <c r="E21" s="299"/>
      <c r="F21" s="186">
        <f>'Приложение 5'!F79</f>
        <v>12.5</v>
      </c>
      <c r="G21" s="186">
        <f>'Приложение 5'!G79</f>
        <v>0</v>
      </c>
      <c r="H21" s="186">
        <f>'Приложение 5'!H79</f>
        <v>0</v>
      </c>
      <c r="I21" s="291"/>
    </row>
    <row r="22" spans="1:9" s="290" customFormat="1" ht="32.1" customHeight="1" x14ac:dyDescent="0.2">
      <c r="A22" s="310" t="s">
        <v>124</v>
      </c>
      <c r="B22" s="303" t="s">
        <v>346</v>
      </c>
      <c r="C22" s="300">
        <v>200</v>
      </c>
      <c r="D22" s="299"/>
      <c r="E22" s="299"/>
      <c r="F22" s="186">
        <f>'Приложение 5'!F80</f>
        <v>12.5</v>
      </c>
      <c r="G22" s="186">
        <f>'Приложение 5'!G80</f>
        <v>0</v>
      </c>
      <c r="H22" s="186">
        <f>'Приложение 5'!H80</f>
        <v>0</v>
      </c>
      <c r="I22" s="291"/>
    </row>
    <row r="23" spans="1:9" s="290" customFormat="1" ht="32.1" customHeight="1" x14ac:dyDescent="0.2">
      <c r="A23" s="310" t="s">
        <v>18</v>
      </c>
      <c r="B23" s="303" t="s">
        <v>346</v>
      </c>
      <c r="C23" s="300">
        <v>240</v>
      </c>
      <c r="D23" s="299">
        <v>4</v>
      </c>
      <c r="E23" s="299">
        <v>9</v>
      </c>
      <c r="F23" s="186">
        <f>'Приложение 5'!F81</f>
        <v>12.5</v>
      </c>
      <c r="G23" s="186">
        <f>'Приложение 5'!G81</f>
        <v>0</v>
      </c>
      <c r="H23" s="186">
        <f>'Приложение 5'!H81</f>
        <v>0</v>
      </c>
      <c r="I23" s="291"/>
    </row>
    <row r="24" spans="1:9" s="122" customFormat="1" ht="47.25" x14ac:dyDescent="0.2">
      <c r="A24" s="144" t="s">
        <v>145</v>
      </c>
      <c r="B24" s="305" t="s">
        <v>55</v>
      </c>
      <c r="C24" s="297"/>
      <c r="D24" s="296"/>
      <c r="E24" s="296"/>
      <c r="F24" s="207">
        <f t="shared" ref="F24:H26" si="4">F25</f>
        <v>2269.6</v>
      </c>
      <c r="G24" s="207">
        <f t="shared" si="4"/>
        <v>650</v>
      </c>
      <c r="H24" s="298">
        <f t="shared" si="4"/>
        <v>650</v>
      </c>
      <c r="I24" s="121"/>
    </row>
    <row r="25" spans="1:9" s="122" customFormat="1" ht="47.25" x14ac:dyDescent="0.2">
      <c r="A25" s="144" t="s">
        <v>159</v>
      </c>
      <c r="B25" s="123" t="s">
        <v>56</v>
      </c>
      <c r="C25" s="7"/>
      <c r="D25" s="4"/>
      <c r="E25" s="5"/>
      <c r="F25" s="208">
        <f t="shared" si="4"/>
        <v>2269.6</v>
      </c>
      <c r="G25" s="208">
        <f t="shared" si="4"/>
        <v>650</v>
      </c>
      <c r="H25" s="8">
        <f t="shared" si="4"/>
        <v>650</v>
      </c>
      <c r="I25" s="121"/>
    </row>
    <row r="26" spans="1:9" ht="32.1" customHeight="1" x14ac:dyDescent="0.2">
      <c r="A26" s="191" t="s">
        <v>124</v>
      </c>
      <c r="B26" s="31" t="s">
        <v>56</v>
      </c>
      <c r="C26" s="26">
        <v>200</v>
      </c>
      <c r="D26" s="23"/>
      <c r="E26" s="24"/>
      <c r="F26" s="186">
        <f t="shared" si="4"/>
        <v>2269.6</v>
      </c>
      <c r="G26" s="186">
        <f t="shared" si="4"/>
        <v>650</v>
      </c>
      <c r="H26" s="27">
        <f t="shared" si="4"/>
        <v>650</v>
      </c>
      <c r="I26" s="9"/>
    </row>
    <row r="27" spans="1:9" ht="32.1" customHeight="1" x14ac:dyDescent="0.2">
      <c r="A27" s="191" t="s">
        <v>18</v>
      </c>
      <c r="B27" s="107" t="s">
        <v>56</v>
      </c>
      <c r="C27" s="26">
        <v>240</v>
      </c>
      <c r="D27" s="23">
        <v>4</v>
      </c>
      <c r="E27" s="24">
        <v>9</v>
      </c>
      <c r="F27" s="186">
        <f>'Приложение 5'!F85</f>
        <v>2269.6</v>
      </c>
      <c r="G27" s="186">
        <f>'Приложение 5'!G85</f>
        <v>650</v>
      </c>
      <c r="H27" s="186">
        <f>'Приложение 5'!H85</f>
        <v>650</v>
      </c>
      <c r="I27" s="9"/>
    </row>
    <row r="28" spans="1:9" s="122" customFormat="1" ht="31.5" x14ac:dyDescent="0.2">
      <c r="A28" s="144" t="s">
        <v>170</v>
      </c>
      <c r="B28" s="6" t="s">
        <v>63</v>
      </c>
      <c r="C28" s="20" t="s">
        <v>7</v>
      </c>
      <c r="D28" s="17"/>
      <c r="E28" s="18"/>
      <c r="F28" s="207">
        <f>F29+F33+F37</f>
        <v>3325.7999999999997</v>
      </c>
      <c r="G28" s="207">
        <f t="shared" ref="G28:H28" si="5">G29+G33+G37</f>
        <v>422.1</v>
      </c>
      <c r="H28" s="207">
        <f t="shared" si="5"/>
        <v>650</v>
      </c>
      <c r="I28" s="121"/>
    </row>
    <row r="29" spans="1:9" s="122" customFormat="1" ht="48" customHeight="1" x14ac:dyDescent="0.2">
      <c r="A29" s="144" t="s">
        <v>171</v>
      </c>
      <c r="B29" s="6" t="s">
        <v>64</v>
      </c>
      <c r="C29" s="38"/>
      <c r="D29" s="4"/>
      <c r="E29" s="5"/>
      <c r="F29" s="208">
        <f t="shared" ref="F29:H31" si="6">F30</f>
        <v>1308.5999999999999</v>
      </c>
      <c r="G29" s="208">
        <f t="shared" si="6"/>
        <v>417.1</v>
      </c>
      <c r="H29" s="21">
        <f t="shared" si="6"/>
        <v>600</v>
      </c>
      <c r="I29" s="121"/>
    </row>
    <row r="30" spans="1:9" s="122" customFormat="1" ht="48" customHeight="1" x14ac:dyDescent="0.2">
      <c r="A30" s="144" t="s">
        <v>172</v>
      </c>
      <c r="B30" s="6" t="s">
        <v>65</v>
      </c>
      <c r="C30" s="20"/>
      <c r="D30" s="17"/>
      <c r="E30" s="18"/>
      <c r="F30" s="207">
        <f t="shared" si="6"/>
        <v>1308.5999999999999</v>
      </c>
      <c r="G30" s="207">
        <f t="shared" si="6"/>
        <v>417.1</v>
      </c>
      <c r="H30" s="21">
        <f t="shared" si="6"/>
        <v>600</v>
      </c>
      <c r="I30" s="121"/>
    </row>
    <row r="31" spans="1:9" ht="32.1" customHeight="1" x14ac:dyDescent="0.2">
      <c r="A31" s="191" t="s">
        <v>124</v>
      </c>
      <c r="B31" s="13" t="s">
        <v>65</v>
      </c>
      <c r="C31" s="14">
        <v>200</v>
      </c>
      <c r="D31" s="11"/>
      <c r="E31" s="12"/>
      <c r="F31" s="209">
        <f t="shared" si="6"/>
        <v>1308.5999999999999</v>
      </c>
      <c r="G31" s="209">
        <f t="shared" si="6"/>
        <v>417.1</v>
      </c>
      <c r="H31" s="15">
        <f t="shared" si="6"/>
        <v>600</v>
      </c>
      <c r="I31" s="9"/>
    </row>
    <row r="32" spans="1:9" ht="32.1" customHeight="1" x14ac:dyDescent="0.2">
      <c r="A32" s="191" t="s">
        <v>18</v>
      </c>
      <c r="B32" s="13" t="s">
        <v>65</v>
      </c>
      <c r="C32" s="14">
        <v>240</v>
      </c>
      <c r="D32" s="23">
        <v>5</v>
      </c>
      <c r="E32" s="24">
        <v>3</v>
      </c>
      <c r="F32" s="209">
        <f>'Приложение 5'!F102</f>
        <v>1308.5999999999999</v>
      </c>
      <c r="G32" s="209">
        <f>'Приложение 5'!G102</f>
        <v>417.1</v>
      </c>
      <c r="H32" s="209">
        <f>'Приложение 5'!H102</f>
        <v>600</v>
      </c>
      <c r="I32" s="9"/>
    </row>
    <row r="33" spans="1:9" s="122" customFormat="1" ht="45.75" customHeight="1" x14ac:dyDescent="0.2">
      <c r="A33" s="144" t="s">
        <v>163</v>
      </c>
      <c r="B33" s="6" t="s">
        <v>66</v>
      </c>
      <c r="C33" s="20"/>
      <c r="D33" s="4"/>
      <c r="E33" s="5"/>
      <c r="F33" s="208">
        <f t="shared" ref="F33:H35" si="7">F34</f>
        <v>205</v>
      </c>
      <c r="G33" s="208">
        <f t="shared" si="7"/>
        <v>5</v>
      </c>
      <c r="H33" s="21">
        <f t="shared" si="7"/>
        <v>0</v>
      </c>
      <c r="I33" s="121"/>
    </row>
    <row r="34" spans="1:9" s="122" customFormat="1" ht="48" customHeight="1" x14ac:dyDescent="0.2">
      <c r="A34" s="144" t="s">
        <v>164</v>
      </c>
      <c r="B34" s="6" t="s">
        <v>67</v>
      </c>
      <c r="C34" s="38"/>
      <c r="D34" s="4"/>
      <c r="E34" s="5"/>
      <c r="F34" s="208">
        <f t="shared" si="7"/>
        <v>205</v>
      </c>
      <c r="G34" s="208">
        <f t="shared" si="7"/>
        <v>5</v>
      </c>
      <c r="H34" s="21">
        <f t="shared" si="7"/>
        <v>0</v>
      </c>
      <c r="I34" s="121"/>
    </row>
    <row r="35" spans="1:9" ht="32.1" customHeight="1" x14ac:dyDescent="0.2">
      <c r="A35" s="191" t="s">
        <v>124</v>
      </c>
      <c r="B35" s="13" t="s">
        <v>67</v>
      </c>
      <c r="C35" s="26">
        <v>200</v>
      </c>
      <c r="D35" s="11"/>
      <c r="E35" s="12"/>
      <c r="F35" s="209">
        <f t="shared" si="7"/>
        <v>205</v>
      </c>
      <c r="G35" s="209">
        <f t="shared" si="7"/>
        <v>5</v>
      </c>
      <c r="H35" s="27">
        <f t="shared" si="7"/>
        <v>0</v>
      </c>
      <c r="I35" s="9"/>
    </row>
    <row r="36" spans="1:9" ht="32.1" customHeight="1" x14ac:dyDescent="0.2">
      <c r="A36" s="191" t="s">
        <v>18</v>
      </c>
      <c r="B36" s="13" t="s">
        <v>67</v>
      </c>
      <c r="C36" s="14">
        <v>240</v>
      </c>
      <c r="D36" s="11">
        <v>5</v>
      </c>
      <c r="E36" s="12">
        <v>3</v>
      </c>
      <c r="F36" s="209">
        <f>'Приложение 5'!F106</f>
        <v>205</v>
      </c>
      <c r="G36" s="209">
        <f>'Приложение 5'!G106</f>
        <v>5</v>
      </c>
      <c r="H36" s="209">
        <f>'Приложение 5'!H106</f>
        <v>0</v>
      </c>
      <c r="I36" s="9"/>
    </row>
    <row r="37" spans="1:9" s="122" customFormat="1" ht="49.5" customHeight="1" x14ac:dyDescent="0.2">
      <c r="A37" s="144" t="s">
        <v>165</v>
      </c>
      <c r="B37" s="6" t="s">
        <v>68</v>
      </c>
      <c r="C37" s="20"/>
      <c r="D37" s="4"/>
      <c r="E37" s="5"/>
      <c r="F37" s="208">
        <f>F38+F41+F44</f>
        <v>1812.1999999999998</v>
      </c>
      <c r="G37" s="208">
        <f t="shared" ref="G37:H37" si="8">G38+G41+G44</f>
        <v>0</v>
      </c>
      <c r="H37" s="208">
        <f t="shared" si="8"/>
        <v>50</v>
      </c>
      <c r="I37" s="121"/>
    </row>
    <row r="38" spans="1:9" s="122" customFormat="1" ht="63.95" customHeight="1" x14ac:dyDescent="0.2">
      <c r="A38" s="144" t="s">
        <v>166</v>
      </c>
      <c r="B38" s="6" t="s">
        <v>69</v>
      </c>
      <c r="C38" s="20"/>
      <c r="D38" s="4"/>
      <c r="E38" s="5"/>
      <c r="F38" s="208">
        <f t="shared" ref="F38:H39" si="9">F39</f>
        <v>1180.5999999999999</v>
      </c>
      <c r="G38" s="208">
        <f t="shared" si="9"/>
        <v>0</v>
      </c>
      <c r="H38" s="208">
        <f t="shared" si="9"/>
        <v>50</v>
      </c>
      <c r="I38" s="121"/>
    </row>
    <row r="39" spans="1:9" ht="32.1" customHeight="1" x14ac:dyDescent="0.2">
      <c r="A39" s="191" t="s">
        <v>124</v>
      </c>
      <c r="B39" s="13" t="s">
        <v>69</v>
      </c>
      <c r="C39" s="26">
        <v>200</v>
      </c>
      <c r="D39" s="11"/>
      <c r="E39" s="12"/>
      <c r="F39" s="209">
        <f t="shared" si="9"/>
        <v>1180.5999999999999</v>
      </c>
      <c r="G39" s="209">
        <f t="shared" si="9"/>
        <v>0</v>
      </c>
      <c r="H39" s="209">
        <f t="shared" si="9"/>
        <v>50</v>
      </c>
      <c r="I39" s="9"/>
    </row>
    <row r="40" spans="1:9" ht="32.1" customHeight="1" x14ac:dyDescent="0.2">
      <c r="A40" s="191" t="s">
        <v>18</v>
      </c>
      <c r="B40" s="13" t="s">
        <v>69</v>
      </c>
      <c r="C40" s="26">
        <v>240</v>
      </c>
      <c r="D40" s="11">
        <v>5</v>
      </c>
      <c r="E40" s="12">
        <v>3</v>
      </c>
      <c r="F40" s="209">
        <f>'Приложение 5'!F110</f>
        <v>1180.5999999999999</v>
      </c>
      <c r="G40" s="209">
        <f>'Приложение 5'!G110</f>
        <v>0</v>
      </c>
      <c r="H40" s="209">
        <f>'Приложение 5'!H110</f>
        <v>50</v>
      </c>
      <c r="I40" s="9"/>
    </row>
    <row r="41" spans="1:9" s="122" customFormat="1" ht="94.5" x14ac:dyDescent="0.2">
      <c r="A41" s="124" t="s">
        <v>182</v>
      </c>
      <c r="B41" s="51" t="s">
        <v>184</v>
      </c>
      <c r="C41" s="20"/>
      <c r="D41" s="18"/>
      <c r="E41" s="18"/>
      <c r="F41" s="207">
        <f>F42</f>
        <v>600</v>
      </c>
      <c r="G41" s="207">
        <f t="shared" ref="G41:H42" si="10">G42</f>
        <v>0</v>
      </c>
      <c r="H41" s="207">
        <f t="shared" si="10"/>
        <v>0</v>
      </c>
      <c r="I41" s="121"/>
    </row>
    <row r="42" spans="1:9" ht="32.1" customHeight="1" x14ac:dyDescent="0.2">
      <c r="A42" s="191" t="s">
        <v>124</v>
      </c>
      <c r="B42" s="40" t="s">
        <v>184</v>
      </c>
      <c r="C42" s="26">
        <v>200</v>
      </c>
      <c r="D42" s="24"/>
      <c r="E42" s="24"/>
      <c r="F42" s="186">
        <f>F43</f>
        <v>600</v>
      </c>
      <c r="G42" s="186">
        <f t="shared" si="10"/>
        <v>0</v>
      </c>
      <c r="H42" s="186">
        <f t="shared" si="10"/>
        <v>0</v>
      </c>
      <c r="I42" s="9"/>
    </row>
    <row r="43" spans="1:9" ht="32.1" customHeight="1" x14ac:dyDescent="0.2">
      <c r="A43" s="191" t="s">
        <v>18</v>
      </c>
      <c r="B43" s="40" t="s">
        <v>184</v>
      </c>
      <c r="C43" s="26">
        <v>240</v>
      </c>
      <c r="D43" s="24">
        <v>5</v>
      </c>
      <c r="E43" s="24">
        <v>3</v>
      </c>
      <c r="F43" s="186">
        <f>'Приложение 5'!F113</f>
        <v>600</v>
      </c>
      <c r="G43" s="186">
        <f>'Приложение 5'!G113</f>
        <v>0</v>
      </c>
      <c r="H43" s="186">
        <f>'Приложение 5'!H113</f>
        <v>0</v>
      </c>
      <c r="I43" s="9"/>
    </row>
    <row r="44" spans="1:9" s="122" customFormat="1" ht="97.5" customHeight="1" x14ac:dyDescent="0.2">
      <c r="A44" s="124" t="s">
        <v>183</v>
      </c>
      <c r="B44" s="51" t="s">
        <v>185</v>
      </c>
      <c r="C44" s="7"/>
      <c r="D44" s="4"/>
      <c r="E44" s="5"/>
      <c r="F44" s="208">
        <f>F45</f>
        <v>31.6</v>
      </c>
      <c r="G44" s="208">
        <f t="shared" ref="G44:H45" si="11">G45</f>
        <v>0</v>
      </c>
      <c r="H44" s="208">
        <f t="shared" si="11"/>
        <v>0</v>
      </c>
      <c r="I44" s="121"/>
    </row>
    <row r="45" spans="1:9" ht="32.1" customHeight="1" x14ac:dyDescent="0.2">
      <c r="A45" s="42" t="s">
        <v>124</v>
      </c>
      <c r="B45" s="40" t="s">
        <v>185</v>
      </c>
      <c r="C45" s="14">
        <v>200</v>
      </c>
      <c r="D45" s="11"/>
      <c r="E45" s="12"/>
      <c r="F45" s="209">
        <f>F46</f>
        <v>31.6</v>
      </c>
      <c r="G45" s="209">
        <f t="shared" si="11"/>
        <v>0</v>
      </c>
      <c r="H45" s="209">
        <f t="shared" si="11"/>
        <v>0</v>
      </c>
      <c r="I45" s="9"/>
    </row>
    <row r="46" spans="1:9" ht="32.1" customHeight="1" x14ac:dyDescent="0.2">
      <c r="A46" s="191" t="s">
        <v>18</v>
      </c>
      <c r="B46" s="40" t="s">
        <v>185</v>
      </c>
      <c r="C46" s="14">
        <v>240</v>
      </c>
      <c r="D46" s="11">
        <v>5</v>
      </c>
      <c r="E46" s="12">
        <v>3</v>
      </c>
      <c r="F46" s="209">
        <f>'Приложение 5'!F116</f>
        <v>31.6</v>
      </c>
      <c r="G46" s="209">
        <f>'Приложение 5'!G116</f>
        <v>0</v>
      </c>
      <c r="H46" s="209">
        <f>'Приложение 5'!H116</f>
        <v>0</v>
      </c>
      <c r="I46" s="9"/>
    </row>
    <row r="47" spans="1:9" s="122" customFormat="1" ht="32.1" customHeight="1" x14ac:dyDescent="0.2">
      <c r="A47" s="144" t="s">
        <v>167</v>
      </c>
      <c r="B47" s="6" t="s">
        <v>75</v>
      </c>
      <c r="C47" s="7" t="s">
        <v>7</v>
      </c>
      <c r="D47" s="4"/>
      <c r="E47" s="5"/>
      <c r="F47" s="208">
        <f>F48+F51</f>
        <v>8221.7999999999993</v>
      </c>
      <c r="G47" s="208">
        <f t="shared" ref="G47:H47" si="12">G48+G51</f>
        <v>6294.2</v>
      </c>
      <c r="H47" s="208">
        <f t="shared" si="12"/>
        <v>3628.1</v>
      </c>
      <c r="I47" s="121"/>
    </row>
    <row r="48" spans="1:9" s="122" customFormat="1" ht="47.25" x14ac:dyDescent="0.2">
      <c r="A48" s="144" t="s">
        <v>128</v>
      </c>
      <c r="B48" s="6" t="s">
        <v>76</v>
      </c>
      <c r="C48" s="7"/>
      <c r="D48" s="4"/>
      <c r="E48" s="5"/>
      <c r="F48" s="208">
        <f>F49</f>
        <v>7554.4</v>
      </c>
      <c r="G48" s="208">
        <f t="shared" ref="G48:H48" si="13">G49</f>
        <v>6294.2</v>
      </c>
      <c r="H48" s="208">
        <f t="shared" si="13"/>
        <v>3628.1</v>
      </c>
      <c r="I48" s="121"/>
    </row>
    <row r="49" spans="1:9" ht="31.5" x14ac:dyDescent="0.2">
      <c r="A49" s="39" t="s">
        <v>140</v>
      </c>
      <c r="B49" s="13" t="s">
        <v>76</v>
      </c>
      <c r="C49" s="67">
        <v>600</v>
      </c>
      <c r="D49" s="55"/>
      <c r="E49" s="56"/>
      <c r="F49" s="210">
        <f>F50</f>
        <v>7554.4</v>
      </c>
      <c r="G49" s="210">
        <f>G50</f>
        <v>6294.2</v>
      </c>
      <c r="H49" s="71">
        <f>H50</f>
        <v>3628.1</v>
      </c>
      <c r="I49" s="9"/>
    </row>
    <row r="50" spans="1:9" ht="18.75" x14ac:dyDescent="0.2">
      <c r="A50" s="39" t="s">
        <v>141</v>
      </c>
      <c r="B50" s="13" t="s">
        <v>76</v>
      </c>
      <c r="C50" s="70">
        <v>610</v>
      </c>
      <c r="D50" s="55">
        <v>8</v>
      </c>
      <c r="E50" s="56">
        <v>1</v>
      </c>
      <c r="F50" s="210">
        <f>'Приложение 5'!F132</f>
        <v>7554.4</v>
      </c>
      <c r="G50" s="210">
        <f>'Приложение 5'!G132</f>
        <v>6294.2</v>
      </c>
      <c r="H50" s="210">
        <f>'Приложение 5'!H132</f>
        <v>3628.1</v>
      </c>
      <c r="I50" s="9"/>
    </row>
    <row r="51" spans="1:9" s="122" customFormat="1" ht="63" x14ac:dyDescent="0.2">
      <c r="A51" s="144" t="s">
        <v>133</v>
      </c>
      <c r="B51" s="51" t="s">
        <v>77</v>
      </c>
      <c r="C51" s="20"/>
      <c r="D51" s="18"/>
      <c r="E51" s="18"/>
      <c r="F51" s="207">
        <f>F52</f>
        <v>667.4</v>
      </c>
      <c r="G51" s="207">
        <f t="shared" ref="G51:H51" si="14">G52</f>
        <v>0</v>
      </c>
      <c r="H51" s="207">
        <f t="shared" si="14"/>
        <v>0</v>
      </c>
      <c r="I51" s="121"/>
    </row>
    <row r="52" spans="1:9" ht="31.5" x14ac:dyDescent="0.2">
      <c r="A52" s="39" t="s">
        <v>140</v>
      </c>
      <c r="B52" s="40" t="s">
        <v>77</v>
      </c>
      <c r="C52" s="70">
        <v>600</v>
      </c>
      <c r="D52" s="69"/>
      <c r="E52" s="69"/>
      <c r="F52" s="211">
        <f>F53</f>
        <v>667.4</v>
      </c>
      <c r="G52" s="211">
        <f>G53</f>
        <v>0</v>
      </c>
      <c r="H52" s="71">
        <f>H53</f>
        <v>0</v>
      </c>
      <c r="I52" s="9"/>
    </row>
    <row r="53" spans="1:9" ht="18.75" x14ac:dyDescent="0.2">
      <c r="A53" s="39" t="s">
        <v>141</v>
      </c>
      <c r="B53" s="40" t="s">
        <v>77</v>
      </c>
      <c r="C53" s="70">
        <v>610</v>
      </c>
      <c r="D53" s="69">
        <v>8</v>
      </c>
      <c r="E53" s="69">
        <v>1</v>
      </c>
      <c r="F53" s="211">
        <f>'Приложение 5'!F135</f>
        <v>667.4</v>
      </c>
      <c r="G53" s="211">
        <f>'Приложение 5'!G135</f>
        <v>0</v>
      </c>
      <c r="H53" s="211">
        <f>'Приложение 5'!H135</f>
        <v>0</v>
      </c>
      <c r="I53" s="9"/>
    </row>
    <row r="54" spans="1:9" s="122" customFormat="1" ht="30" customHeight="1" x14ac:dyDescent="0.2">
      <c r="A54" s="144" t="s">
        <v>156</v>
      </c>
      <c r="B54" s="51" t="s">
        <v>85</v>
      </c>
      <c r="C54" s="20" t="s">
        <v>7</v>
      </c>
      <c r="D54" s="18"/>
      <c r="E54" s="18"/>
      <c r="F54" s="207">
        <f t="shared" ref="F54:H56" si="15">F55</f>
        <v>60</v>
      </c>
      <c r="G54" s="207">
        <f t="shared" si="15"/>
        <v>40</v>
      </c>
      <c r="H54" s="21">
        <f t="shared" si="15"/>
        <v>40</v>
      </c>
      <c r="I54" s="121"/>
    </row>
    <row r="55" spans="1:9" s="122" customFormat="1" ht="48" customHeight="1" x14ac:dyDescent="0.2">
      <c r="A55" s="144" t="s">
        <v>157</v>
      </c>
      <c r="B55" s="51" t="s">
        <v>86</v>
      </c>
      <c r="C55" s="20"/>
      <c r="D55" s="18"/>
      <c r="E55" s="18"/>
      <c r="F55" s="207">
        <f t="shared" si="15"/>
        <v>60</v>
      </c>
      <c r="G55" s="207">
        <f t="shared" si="15"/>
        <v>40</v>
      </c>
      <c r="H55" s="21">
        <f t="shared" si="15"/>
        <v>40</v>
      </c>
      <c r="I55" s="121"/>
    </row>
    <row r="56" spans="1:9" ht="30" customHeight="1" x14ac:dyDescent="0.2">
      <c r="A56" s="191" t="s">
        <v>124</v>
      </c>
      <c r="B56" s="40" t="s">
        <v>86</v>
      </c>
      <c r="C56" s="70">
        <v>200</v>
      </c>
      <c r="D56" s="69"/>
      <c r="E56" s="69"/>
      <c r="F56" s="211">
        <f t="shared" si="15"/>
        <v>60</v>
      </c>
      <c r="G56" s="211">
        <f t="shared" si="15"/>
        <v>40</v>
      </c>
      <c r="H56" s="71">
        <f t="shared" si="15"/>
        <v>40</v>
      </c>
      <c r="I56" s="9"/>
    </row>
    <row r="57" spans="1:9" ht="30" customHeight="1" x14ac:dyDescent="0.2">
      <c r="A57" s="191" t="s">
        <v>18</v>
      </c>
      <c r="B57" s="40" t="s">
        <v>86</v>
      </c>
      <c r="C57" s="26">
        <v>240</v>
      </c>
      <c r="D57" s="69">
        <v>11</v>
      </c>
      <c r="E57" s="69">
        <v>5</v>
      </c>
      <c r="F57" s="211">
        <f>'Приложение 5'!F147</f>
        <v>60</v>
      </c>
      <c r="G57" s="211">
        <f>'Приложение 5'!G147</f>
        <v>40</v>
      </c>
      <c r="H57" s="211">
        <f>'Приложение 5'!H147</f>
        <v>40</v>
      </c>
      <c r="I57" s="9"/>
    </row>
    <row r="58" spans="1:9" s="122" customFormat="1" ht="30" customHeight="1" x14ac:dyDescent="0.2">
      <c r="A58" s="144" t="s">
        <v>168</v>
      </c>
      <c r="B58" s="51" t="s">
        <v>71</v>
      </c>
      <c r="C58" s="20"/>
      <c r="D58" s="18"/>
      <c r="E58" s="18"/>
      <c r="F58" s="207">
        <f t="shared" ref="F58:H60" si="16">F59</f>
        <v>230</v>
      </c>
      <c r="G58" s="207">
        <f t="shared" si="16"/>
        <v>60</v>
      </c>
      <c r="H58" s="21">
        <f t="shared" si="16"/>
        <v>60</v>
      </c>
      <c r="I58" s="121"/>
    </row>
    <row r="59" spans="1:9" s="122" customFormat="1" ht="30" customHeight="1" x14ac:dyDescent="0.2">
      <c r="A59" s="144" t="s">
        <v>169</v>
      </c>
      <c r="B59" s="51" t="s">
        <v>72</v>
      </c>
      <c r="C59" s="20"/>
      <c r="D59" s="18"/>
      <c r="E59" s="18"/>
      <c r="F59" s="207">
        <f t="shared" si="16"/>
        <v>230</v>
      </c>
      <c r="G59" s="207">
        <f t="shared" si="16"/>
        <v>60</v>
      </c>
      <c r="H59" s="21">
        <f t="shared" si="16"/>
        <v>60</v>
      </c>
      <c r="I59" s="121"/>
    </row>
    <row r="60" spans="1:9" ht="32.1" customHeight="1" x14ac:dyDescent="0.2">
      <c r="A60" s="191" t="s">
        <v>124</v>
      </c>
      <c r="B60" s="13" t="s">
        <v>72</v>
      </c>
      <c r="C60" s="26">
        <v>200</v>
      </c>
      <c r="D60" s="68"/>
      <c r="E60" s="69"/>
      <c r="F60" s="211">
        <f t="shared" si="16"/>
        <v>230</v>
      </c>
      <c r="G60" s="211">
        <f t="shared" si="16"/>
        <v>60</v>
      </c>
      <c r="H60" s="27">
        <f t="shared" si="16"/>
        <v>60</v>
      </c>
      <c r="I60" s="9"/>
    </row>
    <row r="61" spans="1:9" ht="32.1" customHeight="1" x14ac:dyDescent="0.2">
      <c r="A61" s="192" t="s">
        <v>18</v>
      </c>
      <c r="B61" s="13" t="s">
        <v>72</v>
      </c>
      <c r="C61" s="26">
        <v>240</v>
      </c>
      <c r="D61" s="55">
        <v>7</v>
      </c>
      <c r="E61" s="56">
        <v>7</v>
      </c>
      <c r="F61" s="210">
        <f>'Приложение 5'!F126</f>
        <v>230</v>
      </c>
      <c r="G61" s="210">
        <f>'Приложение 5'!G126</f>
        <v>60</v>
      </c>
      <c r="H61" s="210">
        <f>'Приложение 5'!H126</f>
        <v>60</v>
      </c>
      <c r="I61" s="9"/>
    </row>
    <row r="62" spans="1:9" s="122" customFormat="1" ht="18.75" x14ac:dyDescent="0.2">
      <c r="A62" s="124" t="s">
        <v>9</v>
      </c>
      <c r="B62" s="6" t="s">
        <v>10</v>
      </c>
      <c r="C62" s="7" t="s">
        <v>7</v>
      </c>
      <c r="D62" s="4"/>
      <c r="E62" s="5"/>
      <c r="F62" s="208">
        <f>F63+F66+F71+F74+F77+F87+F93+F96+F99+F102+F107+F113+F84+F90+F110</f>
        <v>8550.7999999999993</v>
      </c>
      <c r="G62" s="208">
        <f t="shared" ref="G62:H62" si="17">G63+G66+G71+G74+G77+G87+G93+G96+G99+G102+G107+G113+G84+G90+G110</f>
        <v>17564.7</v>
      </c>
      <c r="H62" s="208">
        <f t="shared" si="17"/>
        <v>7037.5</v>
      </c>
      <c r="I62" s="121"/>
    </row>
    <row r="63" spans="1:9" s="122" customFormat="1" ht="32.1" customHeight="1" x14ac:dyDescent="0.2">
      <c r="A63" s="124" t="s">
        <v>22</v>
      </c>
      <c r="B63" s="6" t="s">
        <v>23</v>
      </c>
      <c r="C63" s="7"/>
      <c r="D63" s="4"/>
      <c r="E63" s="5"/>
      <c r="F63" s="208">
        <f t="shared" ref="F63:H64" si="18">F64</f>
        <v>3799.9</v>
      </c>
      <c r="G63" s="208">
        <f t="shared" si="18"/>
        <v>3800.1</v>
      </c>
      <c r="H63" s="208">
        <f t="shared" si="18"/>
        <v>3800.1</v>
      </c>
      <c r="I63" s="121"/>
    </row>
    <row r="64" spans="1:9" ht="63.95" customHeight="1" x14ac:dyDescent="0.2">
      <c r="A64" s="191" t="s">
        <v>13</v>
      </c>
      <c r="B64" s="13" t="s">
        <v>23</v>
      </c>
      <c r="C64" s="14">
        <v>100</v>
      </c>
      <c r="D64" s="11"/>
      <c r="E64" s="12"/>
      <c r="F64" s="209">
        <f t="shared" si="18"/>
        <v>3799.9</v>
      </c>
      <c r="G64" s="209">
        <f t="shared" si="18"/>
        <v>3800.1</v>
      </c>
      <c r="H64" s="15">
        <f t="shared" si="18"/>
        <v>3800.1</v>
      </c>
      <c r="I64" s="9"/>
    </row>
    <row r="65" spans="1:9" ht="32.1" customHeight="1" x14ac:dyDescent="0.2">
      <c r="A65" s="191" t="s">
        <v>14</v>
      </c>
      <c r="B65" s="13" t="s">
        <v>23</v>
      </c>
      <c r="C65" s="14">
        <v>120</v>
      </c>
      <c r="D65" s="11">
        <v>1</v>
      </c>
      <c r="E65" s="12">
        <v>4</v>
      </c>
      <c r="F65" s="209">
        <f>'Приложение 5'!F20</f>
        <v>3799.9</v>
      </c>
      <c r="G65" s="209">
        <f>'Приложение 5'!G20</f>
        <v>3800.1</v>
      </c>
      <c r="H65" s="209">
        <f>'Приложение 5'!H20</f>
        <v>3800.1</v>
      </c>
      <c r="I65" s="9"/>
    </row>
    <row r="66" spans="1:9" ht="15.95" customHeight="1" x14ac:dyDescent="0.2">
      <c r="A66" s="124" t="s">
        <v>16</v>
      </c>
      <c r="B66" s="6" t="s">
        <v>17</v>
      </c>
      <c r="C66" s="7" t="s">
        <v>7</v>
      </c>
      <c r="D66" s="4"/>
      <c r="E66" s="5"/>
      <c r="F66" s="208">
        <f>F67+F69</f>
        <v>1410.3</v>
      </c>
      <c r="G66" s="208">
        <f>G67+G69</f>
        <v>1200.5</v>
      </c>
      <c r="H66" s="8">
        <f>H67+H69</f>
        <v>954.2</v>
      </c>
      <c r="I66" s="9"/>
    </row>
    <row r="67" spans="1:9" ht="32.1" customHeight="1" x14ac:dyDescent="0.2">
      <c r="A67" s="191" t="s">
        <v>124</v>
      </c>
      <c r="B67" s="107" t="s">
        <v>17</v>
      </c>
      <c r="C67" s="26">
        <v>200</v>
      </c>
      <c r="D67" s="24"/>
      <c r="E67" s="24"/>
      <c r="F67" s="186">
        <f>F68</f>
        <v>1245.3</v>
      </c>
      <c r="G67" s="186">
        <f>G68</f>
        <v>1170.4000000000001</v>
      </c>
      <c r="H67" s="27">
        <f>H68</f>
        <v>924.1</v>
      </c>
      <c r="I67" s="9"/>
    </row>
    <row r="68" spans="1:9" ht="32.1" customHeight="1" x14ac:dyDescent="0.2">
      <c r="A68" s="191" t="s">
        <v>18</v>
      </c>
      <c r="B68" s="107" t="s">
        <v>17</v>
      </c>
      <c r="C68" s="26">
        <v>240</v>
      </c>
      <c r="D68" s="24">
        <v>1</v>
      </c>
      <c r="E68" s="24">
        <v>4</v>
      </c>
      <c r="F68" s="186">
        <f>'Приложение 5'!F23</f>
        <v>1245.3</v>
      </c>
      <c r="G68" s="186">
        <f>'Приложение 5'!G23</f>
        <v>1170.4000000000001</v>
      </c>
      <c r="H68" s="186">
        <f>'Приложение 5'!H23</f>
        <v>924.1</v>
      </c>
      <c r="I68" s="9"/>
    </row>
    <row r="69" spans="1:9" ht="15.95" customHeight="1" x14ac:dyDescent="0.2">
      <c r="A69" s="191" t="s">
        <v>19</v>
      </c>
      <c r="B69" s="107" t="s">
        <v>17</v>
      </c>
      <c r="C69" s="26">
        <v>800</v>
      </c>
      <c r="D69" s="24"/>
      <c r="E69" s="24"/>
      <c r="F69" s="186">
        <f>F70</f>
        <v>165</v>
      </c>
      <c r="G69" s="186">
        <f>G70</f>
        <v>30.1</v>
      </c>
      <c r="H69" s="27">
        <f>H70</f>
        <v>30.1</v>
      </c>
      <c r="I69" s="9"/>
    </row>
    <row r="70" spans="1:9" ht="15.95" customHeight="1" x14ac:dyDescent="0.2">
      <c r="A70" s="191" t="s">
        <v>20</v>
      </c>
      <c r="B70" s="107" t="s">
        <v>17</v>
      </c>
      <c r="C70" s="26">
        <v>850</v>
      </c>
      <c r="D70" s="24">
        <v>1</v>
      </c>
      <c r="E70" s="24">
        <v>4</v>
      </c>
      <c r="F70" s="186">
        <f>'Приложение 5'!F25</f>
        <v>165</v>
      </c>
      <c r="G70" s="186">
        <f>'Приложение 5'!G25</f>
        <v>30.1</v>
      </c>
      <c r="H70" s="186">
        <f>'Приложение 5'!H25</f>
        <v>30.1</v>
      </c>
      <c r="I70" s="9"/>
    </row>
    <row r="71" spans="1:9" s="122" customFormat="1" ht="32.1" customHeight="1" x14ac:dyDescent="0.2">
      <c r="A71" s="124" t="s">
        <v>98</v>
      </c>
      <c r="B71" s="123" t="s">
        <v>25</v>
      </c>
      <c r="C71" s="20"/>
      <c r="D71" s="18"/>
      <c r="E71" s="18"/>
      <c r="F71" s="207">
        <f t="shared" ref="F71:H72" si="19">F72</f>
        <v>28.9</v>
      </c>
      <c r="G71" s="207">
        <f t="shared" si="19"/>
        <v>28.9</v>
      </c>
      <c r="H71" s="21">
        <f t="shared" si="19"/>
        <v>28.9</v>
      </c>
      <c r="I71" s="121"/>
    </row>
    <row r="72" spans="1:9" ht="15.95" customHeight="1" x14ac:dyDescent="0.2">
      <c r="A72" s="191" t="s">
        <v>26</v>
      </c>
      <c r="B72" s="107" t="s">
        <v>25</v>
      </c>
      <c r="C72" s="26">
        <v>500</v>
      </c>
      <c r="D72" s="24"/>
      <c r="E72" s="24"/>
      <c r="F72" s="186">
        <f t="shared" si="19"/>
        <v>28.9</v>
      </c>
      <c r="G72" s="186">
        <f t="shared" si="19"/>
        <v>28.9</v>
      </c>
      <c r="H72" s="27">
        <f t="shared" si="19"/>
        <v>28.9</v>
      </c>
      <c r="I72" s="9"/>
    </row>
    <row r="73" spans="1:9" ht="15.95" customHeight="1" x14ac:dyDescent="0.2">
      <c r="A73" s="191" t="s">
        <v>27</v>
      </c>
      <c r="B73" s="107" t="s">
        <v>25</v>
      </c>
      <c r="C73" s="26">
        <v>540</v>
      </c>
      <c r="D73" s="24">
        <v>1</v>
      </c>
      <c r="E73" s="24">
        <v>6</v>
      </c>
      <c r="F73" s="186">
        <f>'Приложение 5'!F33</f>
        <v>28.9</v>
      </c>
      <c r="G73" s="186">
        <f>'Приложение 5'!G33</f>
        <v>28.9</v>
      </c>
      <c r="H73" s="186">
        <f>'Приложение 5'!H33</f>
        <v>28.9</v>
      </c>
      <c r="I73" s="9"/>
    </row>
    <row r="74" spans="1:9" s="122" customFormat="1" ht="32.1" customHeight="1" x14ac:dyDescent="0.2">
      <c r="A74" s="124" t="s">
        <v>35</v>
      </c>
      <c r="B74" s="123" t="s">
        <v>36</v>
      </c>
      <c r="C74" s="20" t="s">
        <v>7</v>
      </c>
      <c r="D74" s="18"/>
      <c r="E74" s="18"/>
      <c r="F74" s="207">
        <f t="shared" ref="F74:H75" si="20">F75</f>
        <v>420</v>
      </c>
      <c r="G74" s="207">
        <f t="shared" si="20"/>
        <v>5</v>
      </c>
      <c r="H74" s="21">
        <f t="shared" si="20"/>
        <v>5</v>
      </c>
      <c r="I74" s="121"/>
    </row>
    <row r="75" spans="1:9" ht="32.1" customHeight="1" x14ac:dyDescent="0.2">
      <c r="A75" s="191" t="s">
        <v>124</v>
      </c>
      <c r="B75" s="107" t="s">
        <v>36</v>
      </c>
      <c r="C75" s="26">
        <v>200</v>
      </c>
      <c r="D75" s="24"/>
      <c r="E75" s="24"/>
      <c r="F75" s="186">
        <f t="shared" si="20"/>
        <v>420</v>
      </c>
      <c r="G75" s="186">
        <f t="shared" si="20"/>
        <v>5</v>
      </c>
      <c r="H75" s="27">
        <f t="shared" si="20"/>
        <v>5</v>
      </c>
      <c r="I75" s="9"/>
    </row>
    <row r="76" spans="1:9" ht="32.1" customHeight="1" x14ac:dyDescent="0.2">
      <c r="A76" s="191" t="s">
        <v>18</v>
      </c>
      <c r="B76" s="107" t="s">
        <v>36</v>
      </c>
      <c r="C76" s="26">
        <v>240</v>
      </c>
      <c r="D76" s="24">
        <v>1</v>
      </c>
      <c r="E76" s="24">
        <v>13</v>
      </c>
      <c r="F76" s="186">
        <f>'Приложение 5'!F48</f>
        <v>420</v>
      </c>
      <c r="G76" s="186">
        <f>'Приложение 5'!G48</f>
        <v>5</v>
      </c>
      <c r="H76" s="186">
        <f>'Приложение 5'!H48</f>
        <v>5</v>
      </c>
      <c r="I76" s="9"/>
    </row>
    <row r="77" spans="1:9" s="122" customFormat="1" ht="18.75" x14ac:dyDescent="0.2">
      <c r="A77" s="124" t="s">
        <v>37</v>
      </c>
      <c r="B77" s="19" t="s">
        <v>38</v>
      </c>
      <c r="C77" s="7" t="s">
        <v>7</v>
      </c>
      <c r="D77" s="18"/>
      <c r="E77" s="18"/>
      <c r="F77" s="207">
        <f>F78+F82+F80</f>
        <v>807.5</v>
      </c>
      <c r="G77" s="207">
        <f t="shared" ref="G77:H77" si="21">G78+G82+G80</f>
        <v>40</v>
      </c>
      <c r="H77" s="207">
        <f t="shared" si="21"/>
        <v>20</v>
      </c>
      <c r="I77" s="121"/>
    </row>
    <row r="78" spans="1:9" ht="32.1" customHeight="1" x14ac:dyDescent="0.2">
      <c r="A78" s="191" t="s">
        <v>124</v>
      </c>
      <c r="B78" s="25" t="s">
        <v>38</v>
      </c>
      <c r="C78" s="14">
        <v>200</v>
      </c>
      <c r="D78" s="24"/>
      <c r="E78" s="24"/>
      <c r="F78" s="186">
        <f>F79</f>
        <v>645</v>
      </c>
      <c r="G78" s="186">
        <f>G79</f>
        <v>35</v>
      </c>
      <c r="H78" s="27">
        <f>H79</f>
        <v>15</v>
      </c>
      <c r="I78" s="9"/>
    </row>
    <row r="79" spans="1:9" ht="32.1" customHeight="1" x14ac:dyDescent="0.2">
      <c r="A79" s="191" t="s">
        <v>18</v>
      </c>
      <c r="B79" s="25" t="s">
        <v>38</v>
      </c>
      <c r="C79" s="14">
        <v>240</v>
      </c>
      <c r="D79" s="24">
        <v>1</v>
      </c>
      <c r="E79" s="24">
        <v>13</v>
      </c>
      <c r="F79" s="209">
        <f>'Приложение 5'!F51</f>
        <v>645</v>
      </c>
      <c r="G79" s="209">
        <f>'Приложение 5'!G51</f>
        <v>35</v>
      </c>
      <c r="H79" s="209">
        <f>'Приложение 5'!H51</f>
        <v>15</v>
      </c>
      <c r="I79" s="9"/>
    </row>
    <row r="80" spans="1:9" ht="17.25" customHeight="1" x14ac:dyDescent="0.2">
      <c r="A80" s="42" t="str">
        <f>'Приложение 5'!A52</f>
        <v>Социальное обеспечение и иные выплаты населению</v>
      </c>
      <c r="B80" s="40" t="s">
        <v>38</v>
      </c>
      <c r="C80" s="14">
        <v>300</v>
      </c>
      <c r="D80" s="24"/>
      <c r="E80" s="24"/>
      <c r="F80" s="208">
        <f>F81</f>
        <v>7.5</v>
      </c>
      <c r="G80" s="208">
        <f t="shared" ref="G80:H80" si="22">G81</f>
        <v>0</v>
      </c>
      <c r="H80" s="208">
        <f t="shared" si="22"/>
        <v>0</v>
      </c>
      <c r="I80" s="9"/>
    </row>
    <row r="81" spans="1:9" ht="18.75" x14ac:dyDescent="0.2">
      <c r="A81" s="42" t="str">
        <f>'Приложение 5'!A53</f>
        <v>Иные выплаты населению</v>
      </c>
      <c r="B81" s="40" t="s">
        <v>38</v>
      </c>
      <c r="C81" s="14">
        <v>360</v>
      </c>
      <c r="D81" s="24">
        <v>1</v>
      </c>
      <c r="E81" s="24">
        <v>13</v>
      </c>
      <c r="F81" s="209">
        <f>'Приложение 5'!F53</f>
        <v>7.5</v>
      </c>
      <c r="G81" s="209">
        <f>'Приложение 5'!G53</f>
        <v>0</v>
      </c>
      <c r="H81" s="209">
        <f>'Приложение 5'!H53</f>
        <v>0</v>
      </c>
      <c r="I81" s="9"/>
    </row>
    <row r="82" spans="1:9" ht="15.95" customHeight="1" x14ac:dyDescent="0.2">
      <c r="A82" s="191" t="s">
        <v>19</v>
      </c>
      <c r="B82" s="25" t="s">
        <v>38</v>
      </c>
      <c r="C82" s="14">
        <v>800</v>
      </c>
      <c r="D82" s="24"/>
      <c r="E82" s="24"/>
      <c r="F82" s="186">
        <f>F83</f>
        <v>155</v>
      </c>
      <c r="G82" s="186">
        <f t="shared" ref="G82:H82" si="23">G83</f>
        <v>5</v>
      </c>
      <c r="H82" s="186">
        <f t="shared" si="23"/>
        <v>5</v>
      </c>
      <c r="I82" s="9"/>
    </row>
    <row r="83" spans="1:9" ht="15.95" customHeight="1" x14ac:dyDescent="0.2">
      <c r="A83" s="191" t="s">
        <v>20</v>
      </c>
      <c r="B83" s="25" t="s">
        <v>38</v>
      </c>
      <c r="C83" s="14">
        <v>850</v>
      </c>
      <c r="D83" s="24">
        <v>1</v>
      </c>
      <c r="E83" s="24">
        <v>13</v>
      </c>
      <c r="F83" s="186">
        <f>'Приложение 5'!F55</f>
        <v>155</v>
      </c>
      <c r="G83" s="186">
        <f>'Приложение 5'!G55</f>
        <v>5</v>
      </c>
      <c r="H83" s="186">
        <f>'Приложение 5'!H55</f>
        <v>5</v>
      </c>
      <c r="I83" s="9"/>
    </row>
    <row r="84" spans="1:9" s="122" customFormat="1" ht="32.1" customHeight="1" x14ac:dyDescent="0.2">
      <c r="A84" s="124" t="s">
        <v>82</v>
      </c>
      <c r="B84" s="6" t="s">
        <v>122</v>
      </c>
      <c r="C84" s="7" t="s">
        <v>7</v>
      </c>
      <c r="D84" s="4"/>
      <c r="E84" s="5"/>
      <c r="F84" s="208">
        <f t="shared" ref="F84:H85" si="24">F85</f>
        <v>342.1</v>
      </c>
      <c r="G84" s="208">
        <f t="shared" si="24"/>
        <v>320.10000000000002</v>
      </c>
      <c r="H84" s="8">
        <f t="shared" si="24"/>
        <v>320.10000000000002</v>
      </c>
      <c r="I84" s="121"/>
    </row>
    <row r="85" spans="1:9" ht="15.95" customHeight="1" x14ac:dyDescent="0.2">
      <c r="A85" s="191" t="s">
        <v>83</v>
      </c>
      <c r="B85" s="13" t="s">
        <v>122</v>
      </c>
      <c r="C85" s="14">
        <v>300</v>
      </c>
      <c r="D85" s="11"/>
      <c r="E85" s="12"/>
      <c r="F85" s="209">
        <f t="shared" si="24"/>
        <v>342.1</v>
      </c>
      <c r="G85" s="209">
        <f t="shared" si="24"/>
        <v>320.10000000000002</v>
      </c>
      <c r="H85" s="15">
        <f t="shared" si="24"/>
        <v>320.10000000000002</v>
      </c>
      <c r="I85" s="9"/>
    </row>
    <row r="86" spans="1:9" ht="31.5" customHeight="1" x14ac:dyDescent="0.2">
      <c r="A86" s="232" t="s">
        <v>126</v>
      </c>
      <c r="B86" s="13" t="s">
        <v>122</v>
      </c>
      <c r="C86" s="14">
        <v>320</v>
      </c>
      <c r="D86" s="11">
        <v>10</v>
      </c>
      <c r="E86" s="12">
        <v>1</v>
      </c>
      <c r="F86" s="209">
        <f>'Приложение 5'!F141</f>
        <v>342.1</v>
      </c>
      <c r="G86" s="209">
        <f>'Приложение 5'!G141</f>
        <v>320.10000000000002</v>
      </c>
      <c r="H86" s="209">
        <f>'Приложение 5'!H141</f>
        <v>320.10000000000002</v>
      </c>
      <c r="I86" s="9"/>
    </row>
    <row r="87" spans="1:9" s="122" customFormat="1" ht="15.95" customHeight="1" x14ac:dyDescent="0.2">
      <c r="A87" s="124" t="s">
        <v>11</v>
      </c>
      <c r="B87" s="6" t="s">
        <v>12</v>
      </c>
      <c r="C87" s="7" t="s">
        <v>7</v>
      </c>
      <c r="D87" s="4"/>
      <c r="E87" s="5"/>
      <c r="F87" s="208">
        <f t="shared" ref="F87:H88" si="25">F88</f>
        <v>772.1</v>
      </c>
      <c r="G87" s="208">
        <f t="shared" si="25"/>
        <v>771.9</v>
      </c>
      <c r="H87" s="8">
        <f t="shared" si="25"/>
        <v>771.9</v>
      </c>
      <c r="I87" s="121"/>
    </row>
    <row r="88" spans="1:9" ht="63.95" customHeight="1" x14ac:dyDescent="0.2">
      <c r="A88" s="191" t="s">
        <v>13</v>
      </c>
      <c r="B88" s="13" t="s">
        <v>12</v>
      </c>
      <c r="C88" s="14">
        <v>100</v>
      </c>
      <c r="D88" s="11"/>
      <c r="E88" s="12"/>
      <c r="F88" s="209">
        <f t="shared" si="25"/>
        <v>772.1</v>
      </c>
      <c r="G88" s="209">
        <f t="shared" si="25"/>
        <v>771.9</v>
      </c>
      <c r="H88" s="15">
        <f t="shared" si="25"/>
        <v>771.9</v>
      </c>
      <c r="I88" s="9"/>
    </row>
    <row r="89" spans="1:9" ht="32.1" customHeight="1" x14ac:dyDescent="0.2">
      <c r="A89" s="191" t="s">
        <v>14</v>
      </c>
      <c r="B89" s="13" t="s">
        <v>12</v>
      </c>
      <c r="C89" s="14">
        <v>120</v>
      </c>
      <c r="D89" s="11">
        <v>1</v>
      </c>
      <c r="E89" s="12">
        <v>2</v>
      </c>
      <c r="F89" s="209">
        <f>'Приложение 5'!F15</f>
        <v>772.1</v>
      </c>
      <c r="G89" s="209">
        <f>'Приложение 5'!G15</f>
        <v>771.9</v>
      </c>
      <c r="H89" s="209">
        <f>'Приложение 5'!H15</f>
        <v>771.9</v>
      </c>
      <c r="I89" s="9"/>
    </row>
    <row r="90" spans="1:9" ht="32.1" customHeight="1" x14ac:dyDescent="0.2">
      <c r="A90" s="50" t="s">
        <v>338</v>
      </c>
      <c r="B90" s="6" t="s">
        <v>336</v>
      </c>
      <c r="C90" s="14"/>
      <c r="D90" s="11"/>
      <c r="E90" s="12"/>
      <c r="F90" s="208">
        <f>F91</f>
        <v>68.900000000000006</v>
      </c>
      <c r="G90" s="208">
        <f t="shared" ref="G90:H91" si="26">G91</f>
        <v>0</v>
      </c>
      <c r="H90" s="208">
        <f t="shared" si="26"/>
        <v>0</v>
      </c>
      <c r="I90" s="9"/>
    </row>
    <row r="91" spans="1:9" ht="32.1" customHeight="1" x14ac:dyDescent="0.2">
      <c r="A91" s="39" t="str">
        <f>'Приложение 5'!A95</f>
        <v>Закупка товаров, работ и услуг для  государственных (муниципальных) нужд</v>
      </c>
      <c r="B91" s="13" t="s">
        <v>336</v>
      </c>
      <c r="C91" s="14">
        <v>200</v>
      </c>
      <c r="D91" s="11"/>
      <c r="E91" s="12"/>
      <c r="F91" s="209">
        <f>F92</f>
        <v>68.900000000000006</v>
      </c>
      <c r="G91" s="209">
        <f t="shared" si="26"/>
        <v>0</v>
      </c>
      <c r="H91" s="209">
        <f t="shared" si="26"/>
        <v>0</v>
      </c>
      <c r="I91" s="9"/>
    </row>
    <row r="92" spans="1:9" ht="31.5" x14ac:dyDescent="0.2">
      <c r="A92" s="39" t="str">
        <f>'Приложение 5'!A96</f>
        <v>Иные закупки товаров, работ и услуг для обеспечения государственных (муниципальных) нужд</v>
      </c>
      <c r="B92" s="13" t="s">
        <v>336</v>
      </c>
      <c r="C92" s="14">
        <v>240</v>
      </c>
      <c r="D92" s="11">
        <v>5</v>
      </c>
      <c r="E92" s="12">
        <v>2</v>
      </c>
      <c r="F92" s="209">
        <f>'Приложение 5'!F96</f>
        <v>68.900000000000006</v>
      </c>
      <c r="G92" s="209">
        <f>'Приложение 5'!G96</f>
        <v>0</v>
      </c>
      <c r="H92" s="209">
        <f>'Приложение 5'!H96</f>
        <v>0</v>
      </c>
      <c r="I92" s="9"/>
    </row>
    <row r="93" spans="1:9" ht="32.1" customHeight="1" x14ac:dyDescent="0.2">
      <c r="A93" s="124" t="s">
        <v>29</v>
      </c>
      <c r="B93" s="51" t="s">
        <v>30</v>
      </c>
      <c r="C93" s="20"/>
      <c r="D93" s="18"/>
      <c r="E93" s="18"/>
      <c r="F93" s="207">
        <f t="shared" ref="F93:H94" si="27">F94</f>
        <v>564.70000000000005</v>
      </c>
      <c r="G93" s="207">
        <f t="shared" si="27"/>
        <v>0</v>
      </c>
      <c r="H93" s="21">
        <f t="shared" si="27"/>
        <v>0</v>
      </c>
      <c r="I93" s="9"/>
    </row>
    <row r="94" spans="1:9" ht="18.75" x14ac:dyDescent="0.2">
      <c r="A94" s="191" t="str">
        <f>'Приложение 5'!A37</f>
        <v>Иные бюджетные ассигнования</v>
      </c>
      <c r="B94" s="40" t="s">
        <v>30</v>
      </c>
      <c r="C94" s="26">
        <v>800</v>
      </c>
      <c r="D94" s="24"/>
      <c r="E94" s="24"/>
      <c r="F94" s="186">
        <f t="shared" si="27"/>
        <v>564.70000000000005</v>
      </c>
      <c r="G94" s="186">
        <f t="shared" si="27"/>
        <v>0</v>
      </c>
      <c r="H94" s="27">
        <f t="shared" si="27"/>
        <v>0</v>
      </c>
      <c r="I94" s="9"/>
    </row>
    <row r="95" spans="1:9" ht="18.75" x14ac:dyDescent="0.2">
      <c r="A95" s="191" t="str">
        <f>'Приложение 5'!A38</f>
        <v>Специальные расходы</v>
      </c>
      <c r="B95" s="40" t="s">
        <v>30</v>
      </c>
      <c r="C95" s="26">
        <v>880</v>
      </c>
      <c r="D95" s="24">
        <v>1</v>
      </c>
      <c r="E95" s="24">
        <v>7</v>
      </c>
      <c r="F95" s="186">
        <f>'Приложение 5'!F38</f>
        <v>564.70000000000005</v>
      </c>
      <c r="G95" s="186">
        <f>'Приложение 5'!G38</f>
        <v>0</v>
      </c>
      <c r="H95" s="186">
        <f>'Приложение 5'!H38</f>
        <v>0</v>
      </c>
      <c r="I95" s="9"/>
    </row>
    <row r="96" spans="1:9" s="122" customFormat="1" ht="15.95" customHeight="1" x14ac:dyDescent="0.2">
      <c r="A96" s="124" t="s">
        <v>60</v>
      </c>
      <c r="B96" s="6" t="s">
        <v>61</v>
      </c>
      <c r="C96" s="20"/>
      <c r="D96" s="17"/>
      <c r="E96" s="18"/>
      <c r="F96" s="207">
        <f>F97</f>
        <v>30</v>
      </c>
      <c r="G96" s="207">
        <f t="shared" ref="G96:H96" si="28">G97</f>
        <v>70</v>
      </c>
      <c r="H96" s="207">
        <f t="shared" si="28"/>
        <v>70</v>
      </c>
      <c r="I96" s="121"/>
    </row>
    <row r="97" spans="1:9" ht="32.1" customHeight="1" x14ac:dyDescent="0.2">
      <c r="A97" s="191" t="s">
        <v>124</v>
      </c>
      <c r="B97" s="13" t="s">
        <v>61</v>
      </c>
      <c r="C97" s="32">
        <v>200</v>
      </c>
      <c r="D97" s="29"/>
      <c r="E97" s="30"/>
      <c r="F97" s="212">
        <f>F98</f>
        <v>30</v>
      </c>
      <c r="G97" s="212">
        <f>G98</f>
        <v>70</v>
      </c>
      <c r="H97" s="33">
        <f>H98</f>
        <v>70</v>
      </c>
      <c r="I97" s="9"/>
    </row>
    <row r="98" spans="1:9" ht="32.1" customHeight="1" x14ac:dyDescent="0.2">
      <c r="A98" s="191" t="s">
        <v>18</v>
      </c>
      <c r="B98" s="13" t="s">
        <v>61</v>
      </c>
      <c r="C98" s="14">
        <v>240</v>
      </c>
      <c r="D98" s="11">
        <v>5</v>
      </c>
      <c r="E98" s="12">
        <v>1</v>
      </c>
      <c r="F98" s="209">
        <f>'Приложение 5'!F91</f>
        <v>30</v>
      </c>
      <c r="G98" s="209">
        <f>'Приложение 5'!G91</f>
        <v>70</v>
      </c>
      <c r="H98" s="209">
        <f>'Приложение 5'!H91</f>
        <v>70</v>
      </c>
      <c r="I98" s="9"/>
    </row>
    <row r="99" spans="1:9" s="122" customFormat="1" ht="15.95" customHeight="1" x14ac:dyDescent="0.2">
      <c r="A99" s="124" t="s">
        <v>123</v>
      </c>
      <c r="B99" s="6" t="s">
        <v>32</v>
      </c>
      <c r="C99" s="7" t="s">
        <v>7</v>
      </c>
      <c r="D99" s="4"/>
      <c r="E99" s="5"/>
      <c r="F99" s="208">
        <f t="shared" ref="F99:H100" si="29">F100</f>
        <v>40</v>
      </c>
      <c r="G99" s="208">
        <f t="shared" si="29"/>
        <v>50</v>
      </c>
      <c r="H99" s="8">
        <f t="shared" si="29"/>
        <v>50</v>
      </c>
      <c r="I99" s="121"/>
    </row>
    <row r="100" spans="1:9" ht="15.95" customHeight="1" x14ac:dyDescent="0.2">
      <c r="A100" s="191" t="s">
        <v>19</v>
      </c>
      <c r="B100" s="13" t="s">
        <v>32</v>
      </c>
      <c r="C100" s="14">
        <v>800</v>
      </c>
      <c r="D100" s="11"/>
      <c r="E100" s="12"/>
      <c r="F100" s="209">
        <f t="shared" si="29"/>
        <v>40</v>
      </c>
      <c r="G100" s="209">
        <f t="shared" si="29"/>
        <v>50</v>
      </c>
      <c r="H100" s="15">
        <f t="shared" si="29"/>
        <v>50</v>
      </c>
      <c r="I100" s="9"/>
    </row>
    <row r="101" spans="1:9" ht="15.95" customHeight="1" x14ac:dyDescent="0.2">
      <c r="A101" s="191" t="s">
        <v>33</v>
      </c>
      <c r="B101" s="13" t="s">
        <v>32</v>
      </c>
      <c r="C101" s="14">
        <v>870</v>
      </c>
      <c r="D101" s="11">
        <v>1</v>
      </c>
      <c r="E101" s="12">
        <v>11</v>
      </c>
      <c r="F101" s="209">
        <f>'Приложение 5'!F43</f>
        <v>40</v>
      </c>
      <c r="G101" s="209">
        <f>'Приложение 5'!G43</f>
        <v>50</v>
      </c>
      <c r="H101" s="209">
        <f>'Приложение 5'!H43</f>
        <v>50</v>
      </c>
      <c r="I101" s="9"/>
    </row>
    <row r="102" spans="1:9" s="122" customFormat="1" ht="32.1" customHeight="1" x14ac:dyDescent="0.2">
      <c r="A102" s="124" t="s">
        <v>40</v>
      </c>
      <c r="B102" s="6" t="s">
        <v>41</v>
      </c>
      <c r="C102" s="125" t="s">
        <v>7</v>
      </c>
      <c r="D102" s="4"/>
      <c r="E102" s="5"/>
      <c r="F102" s="174">
        <f>F103+F105</f>
        <v>266.3</v>
      </c>
      <c r="G102" s="174">
        <f>G103+G105</f>
        <v>253</v>
      </c>
      <c r="H102" s="126">
        <f>H103+H105</f>
        <v>258.3</v>
      </c>
      <c r="I102" s="121"/>
    </row>
    <row r="103" spans="1:9" s="122" customFormat="1" ht="63.95" customHeight="1" x14ac:dyDescent="0.2">
      <c r="A103" s="191" t="s">
        <v>13</v>
      </c>
      <c r="B103" s="107" t="s">
        <v>41</v>
      </c>
      <c r="C103" s="26">
        <v>100</v>
      </c>
      <c r="D103" s="24"/>
      <c r="E103" s="24"/>
      <c r="F103" s="186">
        <f>F104</f>
        <v>254.7</v>
      </c>
      <c r="G103" s="186">
        <f t="shared" ref="G103:H103" si="30">G104</f>
        <v>246.1</v>
      </c>
      <c r="H103" s="186">
        <f t="shared" si="30"/>
        <v>255.7</v>
      </c>
      <c r="I103" s="121"/>
    </row>
    <row r="104" spans="1:9" ht="32.1" customHeight="1" x14ac:dyDescent="0.2">
      <c r="A104" s="191" t="s">
        <v>42</v>
      </c>
      <c r="B104" s="107" t="s">
        <v>41</v>
      </c>
      <c r="C104" s="26">
        <v>120</v>
      </c>
      <c r="D104" s="24">
        <v>2</v>
      </c>
      <c r="E104" s="24">
        <v>3</v>
      </c>
      <c r="F104" s="186">
        <f>'Приложение 5'!F60</f>
        <v>254.7</v>
      </c>
      <c r="G104" s="186">
        <f>'Приложение 5'!G60</f>
        <v>246.1</v>
      </c>
      <c r="H104" s="186">
        <f>'Приложение 5'!H60</f>
        <v>255.7</v>
      </c>
      <c r="I104" s="9"/>
    </row>
    <row r="105" spans="1:9" ht="32.1" customHeight="1" x14ac:dyDescent="0.2">
      <c r="A105" s="191" t="s">
        <v>124</v>
      </c>
      <c r="B105" s="107" t="s">
        <v>43</v>
      </c>
      <c r="C105" s="26">
        <v>200</v>
      </c>
      <c r="D105" s="24"/>
      <c r="E105" s="24"/>
      <c r="F105" s="186">
        <f>F106</f>
        <v>11.6</v>
      </c>
      <c r="G105" s="186">
        <f>G106</f>
        <v>6.9</v>
      </c>
      <c r="H105" s="27">
        <f>H106</f>
        <v>2.6</v>
      </c>
      <c r="I105" s="9"/>
    </row>
    <row r="106" spans="1:9" ht="32.1" customHeight="1" x14ac:dyDescent="0.2">
      <c r="A106" s="191" t="s">
        <v>18</v>
      </c>
      <c r="B106" s="107" t="s">
        <v>43</v>
      </c>
      <c r="C106" s="26">
        <v>240</v>
      </c>
      <c r="D106" s="24">
        <v>2</v>
      </c>
      <c r="E106" s="24">
        <v>3</v>
      </c>
      <c r="F106" s="186">
        <f>'Приложение 5'!F62</f>
        <v>11.6</v>
      </c>
      <c r="G106" s="186">
        <f>'Приложение 5'!G62</f>
        <v>6.9</v>
      </c>
      <c r="H106" s="186">
        <f>'Приложение 5'!H62</f>
        <v>2.6</v>
      </c>
      <c r="I106" s="9"/>
    </row>
    <row r="107" spans="1:9" s="122" customFormat="1" ht="32.1" customHeight="1" x14ac:dyDescent="0.2">
      <c r="A107" s="124" t="s">
        <v>92</v>
      </c>
      <c r="B107" s="123" t="s">
        <v>91</v>
      </c>
      <c r="C107" s="20"/>
      <c r="D107" s="18"/>
      <c r="E107" s="18"/>
      <c r="F107" s="207">
        <f t="shared" ref="F107:H111" si="31">F108</f>
        <v>0.1</v>
      </c>
      <c r="G107" s="207">
        <f t="shared" si="31"/>
        <v>0.1</v>
      </c>
      <c r="H107" s="21">
        <f t="shared" si="31"/>
        <v>0.1</v>
      </c>
      <c r="I107" s="121"/>
    </row>
    <row r="108" spans="1:9" ht="32.1" customHeight="1" x14ac:dyDescent="0.2">
      <c r="A108" s="191" t="s">
        <v>124</v>
      </c>
      <c r="B108" s="107" t="s">
        <v>91</v>
      </c>
      <c r="C108" s="26">
        <v>200</v>
      </c>
      <c r="D108" s="24"/>
      <c r="E108" s="24"/>
      <c r="F108" s="186">
        <f t="shared" si="31"/>
        <v>0.1</v>
      </c>
      <c r="G108" s="186">
        <f t="shared" si="31"/>
        <v>0.1</v>
      </c>
      <c r="H108" s="27">
        <f t="shared" si="31"/>
        <v>0.1</v>
      </c>
      <c r="I108" s="81"/>
    </row>
    <row r="109" spans="1:9" ht="32.1" customHeight="1" x14ac:dyDescent="0.2">
      <c r="A109" s="191" t="s">
        <v>18</v>
      </c>
      <c r="B109" s="40" t="s">
        <v>91</v>
      </c>
      <c r="C109" s="26">
        <v>240</v>
      </c>
      <c r="D109" s="24">
        <v>1</v>
      </c>
      <c r="E109" s="24">
        <v>4</v>
      </c>
      <c r="F109" s="186">
        <f>'Приложение 5'!F28</f>
        <v>0.1</v>
      </c>
      <c r="G109" s="186">
        <f>'Приложение 5'!G28</f>
        <v>0.1</v>
      </c>
      <c r="H109" s="186">
        <f>'Приложение 5'!H28</f>
        <v>0.1</v>
      </c>
      <c r="I109" s="9"/>
    </row>
    <row r="110" spans="1:9" s="307" customFormat="1" ht="110.25" x14ac:dyDescent="0.2">
      <c r="A110" s="308" t="s">
        <v>349</v>
      </c>
      <c r="B110" s="305" t="s">
        <v>350</v>
      </c>
      <c r="C110" s="297"/>
      <c r="D110" s="296"/>
      <c r="E110" s="296"/>
      <c r="F110" s="207">
        <f t="shared" si="31"/>
        <v>0</v>
      </c>
      <c r="G110" s="207">
        <f t="shared" si="31"/>
        <v>10579.6</v>
      </c>
      <c r="H110" s="298">
        <f t="shared" si="31"/>
        <v>0</v>
      </c>
      <c r="I110" s="306"/>
    </row>
    <row r="111" spans="1:9" s="290" customFormat="1" ht="31.5" x14ac:dyDescent="0.2">
      <c r="A111" s="310" t="s">
        <v>124</v>
      </c>
      <c r="B111" s="303" t="s">
        <v>350</v>
      </c>
      <c r="C111" s="300">
        <v>200</v>
      </c>
      <c r="D111" s="299"/>
      <c r="E111" s="299"/>
      <c r="F111" s="186">
        <f t="shared" si="31"/>
        <v>0</v>
      </c>
      <c r="G111" s="186">
        <f t="shared" si="31"/>
        <v>10579.6</v>
      </c>
      <c r="H111" s="301">
        <f t="shared" si="31"/>
        <v>0</v>
      </c>
      <c r="I111" s="291"/>
    </row>
    <row r="112" spans="1:9" s="290" customFormat="1" ht="31.5" x14ac:dyDescent="0.2">
      <c r="A112" s="310" t="s">
        <v>18</v>
      </c>
      <c r="B112" s="303" t="s">
        <v>350</v>
      </c>
      <c r="C112" s="300">
        <v>240</v>
      </c>
      <c r="D112" s="299">
        <v>5</v>
      </c>
      <c r="E112" s="299">
        <v>3</v>
      </c>
      <c r="F112" s="186">
        <f>'Приложение 5'!F121</f>
        <v>0</v>
      </c>
      <c r="G112" s="186">
        <f>'Приложение 5'!G121</f>
        <v>10579.6</v>
      </c>
      <c r="H112" s="186">
        <f>'Приложение 5'!H121</f>
        <v>0</v>
      </c>
      <c r="I112" s="291"/>
    </row>
    <row r="113" spans="1:9" ht="20.100000000000001" customHeight="1" x14ac:dyDescent="0.2">
      <c r="A113" s="124" t="s">
        <v>88</v>
      </c>
      <c r="B113" s="51" t="s">
        <v>89</v>
      </c>
      <c r="C113" s="46"/>
      <c r="D113" s="45"/>
      <c r="E113" s="45"/>
      <c r="F113" s="213">
        <f t="shared" ref="F113:H114" si="32">F114</f>
        <v>0</v>
      </c>
      <c r="G113" s="213">
        <f t="shared" si="32"/>
        <v>445.5</v>
      </c>
      <c r="H113" s="47">
        <f t="shared" si="32"/>
        <v>758.9</v>
      </c>
      <c r="I113" s="9"/>
    </row>
    <row r="114" spans="1:9" ht="20.100000000000001" customHeight="1" x14ac:dyDescent="0.2">
      <c r="A114" s="191" t="s">
        <v>88</v>
      </c>
      <c r="B114" s="40" t="s">
        <v>89</v>
      </c>
      <c r="C114" s="26">
        <v>900</v>
      </c>
      <c r="D114" s="48"/>
      <c r="E114" s="48"/>
      <c r="F114" s="214">
        <f t="shared" si="32"/>
        <v>0</v>
      </c>
      <c r="G114" s="214">
        <f t="shared" si="32"/>
        <v>445.5</v>
      </c>
      <c r="H114" s="49">
        <f t="shared" si="32"/>
        <v>758.9</v>
      </c>
      <c r="I114" s="9"/>
    </row>
    <row r="115" spans="1:9" ht="20.100000000000001" customHeight="1" x14ac:dyDescent="0.2">
      <c r="A115" s="191" t="s">
        <v>88</v>
      </c>
      <c r="B115" s="40" t="s">
        <v>89</v>
      </c>
      <c r="C115" s="26">
        <v>990</v>
      </c>
      <c r="D115" s="48">
        <v>99</v>
      </c>
      <c r="E115" s="48">
        <v>99</v>
      </c>
      <c r="F115" s="214">
        <f>'Приложение 5'!F153</f>
        <v>0</v>
      </c>
      <c r="G115" s="214">
        <f>'Приложение 5'!G153</f>
        <v>445.5</v>
      </c>
      <c r="H115" s="214">
        <f>'Приложение 5'!H153</f>
        <v>758.9</v>
      </c>
      <c r="I115" s="9"/>
    </row>
    <row r="116" spans="1:9" ht="18.75" x14ac:dyDescent="0.25">
      <c r="A116" s="147" t="s">
        <v>90</v>
      </c>
      <c r="B116" s="148"/>
      <c r="C116" s="87"/>
      <c r="D116" s="149"/>
      <c r="E116" s="85"/>
      <c r="F116" s="215">
        <f>F9+F13+F28+F47+F54+F58+F62</f>
        <v>29800.499999999996</v>
      </c>
      <c r="G116" s="215">
        <f>G9+G13+G28+G47+G54+G58+G62</f>
        <v>28171.300000000003</v>
      </c>
      <c r="H116" s="215">
        <f>H9+H13+H28+H47+H54+H58+H62</f>
        <v>15435.4</v>
      </c>
      <c r="I116" s="9"/>
    </row>
    <row r="117" spans="1:9" ht="15.75" x14ac:dyDescent="0.25">
      <c r="A117" s="88"/>
      <c r="B117" s="31"/>
      <c r="C117" s="90"/>
      <c r="D117" s="89"/>
      <c r="E117" s="89"/>
      <c r="F117" s="231"/>
      <c r="G117" s="231"/>
      <c r="H117" s="91"/>
      <c r="I117" s="92"/>
    </row>
    <row r="118" spans="1:9" ht="12" customHeight="1" x14ac:dyDescent="0.25">
      <c r="A118" s="93"/>
      <c r="B118" s="95"/>
      <c r="C118" s="96"/>
      <c r="D118" s="94"/>
      <c r="E118" s="94"/>
      <c r="F118" s="94"/>
      <c r="G118" s="94"/>
      <c r="H118" s="97"/>
      <c r="I118" s="92"/>
    </row>
    <row r="119" spans="1:9" ht="12.75" customHeight="1" x14ac:dyDescent="0.25">
      <c r="A119" s="88"/>
      <c r="B119" s="130"/>
      <c r="C119" s="96"/>
      <c r="D119" s="94"/>
      <c r="E119" s="94"/>
      <c r="F119" s="94"/>
      <c r="G119" s="94"/>
      <c r="H119" s="97"/>
      <c r="I119" s="92"/>
    </row>
    <row r="120" spans="1:9" ht="12.75" customHeight="1" x14ac:dyDescent="0.25">
      <c r="A120" s="88"/>
      <c r="B120" s="130"/>
      <c r="C120" s="96"/>
      <c r="D120" s="99"/>
      <c r="E120" s="99"/>
      <c r="F120" s="99"/>
      <c r="G120" s="99"/>
      <c r="H120" s="97"/>
      <c r="I120" s="92"/>
    </row>
    <row r="121" spans="1:9" ht="12.75" customHeight="1" x14ac:dyDescent="0.2">
      <c r="A121" s="88"/>
      <c r="B121" s="131"/>
      <c r="C121" s="100"/>
      <c r="D121" s="100"/>
      <c r="E121" s="100"/>
      <c r="F121" s="100"/>
      <c r="G121" s="100"/>
      <c r="H121" s="100"/>
      <c r="I121" s="92"/>
    </row>
    <row r="122" spans="1:9" ht="14.25" customHeight="1" x14ac:dyDescent="0.2">
      <c r="A122" s="88"/>
      <c r="B122" s="100"/>
      <c r="C122" s="96"/>
      <c r="D122" s="99"/>
      <c r="E122" s="99"/>
      <c r="F122" s="99"/>
      <c r="G122" s="99"/>
      <c r="H122" s="97"/>
      <c r="I122" s="92"/>
    </row>
    <row r="123" spans="1:9" ht="15.75" x14ac:dyDescent="0.25">
      <c r="A123" s="89"/>
      <c r="B123" s="131"/>
      <c r="C123" s="101"/>
      <c r="D123" s="101"/>
      <c r="E123" s="101"/>
      <c r="F123" s="101"/>
      <c r="G123" s="101"/>
      <c r="H123" s="101"/>
    </row>
    <row r="124" spans="1:9" ht="15.75" x14ac:dyDescent="0.25">
      <c r="A124" s="102"/>
    </row>
    <row r="125" spans="1:9" ht="15.75" x14ac:dyDescent="0.25">
      <c r="A125" s="102"/>
    </row>
    <row r="126" spans="1:9" ht="15" x14ac:dyDescent="0.2">
      <c r="A126" s="103"/>
    </row>
    <row r="127" spans="1:9" ht="15" x14ac:dyDescent="0.2">
      <c r="A127" s="104"/>
    </row>
    <row r="128" spans="1:9" ht="15" x14ac:dyDescent="0.2">
      <c r="A128" s="103"/>
    </row>
  </sheetData>
  <autoFilter ref="A8:I117"/>
  <sortState ref="A1:F459">
    <sortCondition ref="B1:B459"/>
  </sortState>
  <mergeCells count="10">
    <mergeCell ref="E1:H1"/>
    <mergeCell ref="D3:H3"/>
    <mergeCell ref="A5:H5"/>
    <mergeCell ref="F7:H7"/>
    <mergeCell ref="F2:H2"/>
    <mergeCell ref="A7:A8"/>
    <mergeCell ref="B7:B8"/>
    <mergeCell ref="C7:C8"/>
    <mergeCell ref="D7:D8"/>
    <mergeCell ref="E7:E8"/>
  </mergeCells>
  <printOptions horizontalCentered="1"/>
  <pageMargins left="0.98425196850393704" right="0.39370078740157483" top="0.39370078740157483" bottom="0.39370078740157483" header="0.51181102362204722" footer="0.51181102362204722"/>
  <pageSetup paperSize="9" scale="66" fitToHeight="12" orientation="portrait" r:id="rId1"/>
  <headerFooter alignWithMargins="0">
    <oddFooter>Страница &amp;P из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66"/>
  <sheetViews>
    <sheetView showGridLines="0" view="pageBreakPreview" zoomScale="90" zoomScaleNormal="100" zoomScaleSheetLayoutView="90" workbookViewId="0">
      <selection activeCell="A117" sqref="A117:XFD117"/>
    </sheetView>
  </sheetViews>
  <sheetFormatPr defaultColWidth="9.140625" defaultRowHeight="12.75" x14ac:dyDescent="0.2"/>
  <cols>
    <col min="1" max="1" width="66.42578125" style="2" customWidth="1"/>
    <col min="2" max="2" width="6.7109375" style="2" customWidth="1"/>
    <col min="3" max="4" width="5" style="2" customWidth="1"/>
    <col min="5" max="5" width="14.28515625" style="2" customWidth="1"/>
    <col min="6" max="6" width="6.42578125" style="2" customWidth="1"/>
    <col min="7" max="7" width="10.42578125" style="2" customWidth="1"/>
    <col min="8" max="8" width="10.28515625" style="2" customWidth="1"/>
    <col min="9" max="9" width="13.85546875" style="2" customWidth="1"/>
    <col min="10" max="246" width="9.140625" style="2" customWidth="1"/>
    <col min="247" max="16384" width="9.140625" style="2"/>
  </cols>
  <sheetData>
    <row r="1" spans="1:10" x14ac:dyDescent="0.2">
      <c r="A1" s="105"/>
      <c r="B1" s="105"/>
      <c r="C1" s="105"/>
      <c r="D1" s="105"/>
      <c r="E1" s="105"/>
      <c r="F1" s="322" t="s">
        <v>97</v>
      </c>
      <c r="G1" s="322"/>
      <c r="H1" s="322"/>
      <c r="I1" s="323"/>
    </row>
    <row r="2" spans="1:10" ht="24" customHeight="1" x14ac:dyDescent="0.2">
      <c r="A2" s="105"/>
      <c r="B2" s="105"/>
      <c r="C2" s="105"/>
      <c r="D2" s="105"/>
      <c r="E2" s="238"/>
      <c r="F2" s="239"/>
      <c r="G2" s="327" t="s">
        <v>158</v>
      </c>
      <c r="H2" s="328"/>
      <c r="I2" s="328"/>
    </row>
    <row r="3" spans="1:10" ht="16.5" customHeight="1" x14ac:dyDescent="0.2">
      <c r="A3" s="105"/>
      <c r="B3" s="105"/>
      <c r="C3" s="105"/>
      <c r="D3" s="105"/>
      <c r="E3" s="343" t="s">
        <v>341</v>
      </c>
      <c r="F3" s="344"/>
      <c r="G3" s="344"/>
      <c r="H3" s="344"/>
      <c r="I3" s="344"/>
    </row>
    <row r="4" spans="1:10" x14ac:dyDescent="0.2">
      <c r="A4" s="105"/>
      <c r="B4" s="105"/>
      <c r="C4" s="105"/>
      <c r="D4" s="105"/>
      <c r="E4" s="105"/>
      <c r="F4" s="105"/>
      <c r="G4" s="105"/>
      <c r="H4" s="105"/>
      <c r="I4" s="105"/>
    </row>
    <row r="5" spans="1:10" s="132" customFormat="1" ht="25.5" customHeight="1" x14ac:dyDescent="0.2">
      <c r="A5" s="326" t="s">
        <v>138</v>
      </c>
      <c r="B5" s="335"/>
      <c r="C5" s="335"/>
      <c r="D5" s="335"/>
      <c r="E5" s="335"/>
      <c r="F5" s="335"/>
      <c r="G5" s="335"/>
      <c r="H5" s="335"/>
      <c r="I5" s="335"/>
    </row>
    <row r="6" spans="1:10" ht="17.25" customHeight="1" x14ac:dyDescent="0.2">
      <c r="I6" s="150" t="s">
        <v>95</v>
      </c>
    </row>
    <row r="7" spans="1:10" ht="22.5" customHeight="1" x14ac:dyDescent="0.2">
      <c r="A7" s="331" t="s">
        <v>0</v>
      </c>
      <c r="B7" s="331" t="s">
        <v>96</v>
      </c>
      <c r="C7" s="331" t="s">
        <v>1</v>
      </c>
      <c r="D7" s="331" t="s">
        <v>2</v>
      </c>
      <c r="E7" s="331" t="s">
        <v>3</v>
      </c>
      <c r="F7" s="331" t="s">
        <v>4</v>
      </c>
      <c r="G7" s="329" t="s">
        <v>5</v>
      </c>
      <c r="H7" s="349"/>
      <c r="I7" s="350"/>
      <c r="J7" s="1"/>
    </row>
    <row r="8" spans="1:10" ht="27.75" customHeight="1" x14ac:dyDescent="0.2">
      <c r="A8" s="348"/>
      <c r="B8" s="348"/>
      <c r="C8" s="348"/>
      <c r="D8" s="348"/>
      <c r="E8" s="348"/>
      <c r="F8" s="348"/>
      <c r="G8" s="188" t="s">
        <v>132</v>
      </c>
      <c r="H8" s="188" t="s">
        <v>127</v>
      </c>
      <c r="I8" s="188" t="s">
        <v>129</v>
      </c>
      <c r="J8" s="1"/>
    </row>
    <row r="9" spans="1:10" s="224" customFormat="1" ht="31.5" x14ac:dyDescent="0.25">
      <c r="A9" s="145" t="s">
        <v>173</v>
      </c>
      <c r="B9" s="223">
        <v>556</v>
      </c>
      <c r="C9" s="151"/>
      <c r="D9" s="218"/>
      <c r="E9" s="152"/>
      <c r="F9" s="218"/>
      <c r="G9" s="204">
        <f>G154</f>
        <v>29800.5</v>
      </c>
      <c r="H9" s="204">
        <f>H154</f>
        <v>28171.3</v>
      </c>
      <c r="I9" s="120">
        <f>I154</f>
        <v>15435.4</v>
      </c>
      <c r="J9" s="1"/>
    </row>
    <row r="10" spans="1:10" s="224" customFormat="1" ht="18.75" x14ac:dyDescent="0.25">
      <c r="A10" s="3" t="s">
        <v>6</v>
      </c>
      <c r="B10" s="223">
        <v>556</v>
      </c>
      <c r="C10" s="4">
        <v>1</v>
      </c>
      <c r="D10" s="5" t="s">
        <v>7</v>
      </c>
      <c r="E10" s="6" t="s">
        <v>7</v>
      </c>
      <c r="F10" s="7" t="s">
        <v>7</v>
      </c>
      <c r="G10" s="208">
        <f>'Приложение 5'!F10</f>
        <v>7843.5</v>
      </c>
      <c r="H10" s="208">
        <f>'Приложение 5'!G10</f>
        <v>5896.5</v>
      </c>
      <c r="I10" s="208">
        <f>'Приложение 5'!H10</f>
        <v>5630.2</v>
      </c>
      <c r="J10" s="9"/>
    </row>
    <row r="11" spans="1:10" s="224" customFormat="1" ht="31.5" x14ac:dyDescent="0.25">
      <c r="A11" s="3" t="s">
        <v>8</v>
      </c>
      <c r="B11" s="223">
        <v>556</v>
      </c>
      <c r="C11" s="4">
        <v>1</v>
      </c>
      <c r="D11" s="5">
        <v>2</v>
      </c>
      <c r="E11" s="6" t="s">
        <v>7</v>
      </c>
      <c r="F11" s="7" t="s">
        <v>7</v>
      </c>
      <c r="G11" s="208">
        <f>'Приложение 5'!F11</f>
        <v>772.1</v>
      </c>
      <c r="H11" s="208">
        <f>'Приложение 5'!G11</f>
        <v>771.9</v>
      </c>
      <c r="I11" s="208">
        <f>'Приложение 5'!H11</f>
        <v>771.9</v>
      </c>
      <c r="J11" s="9"/>
    </row>
    <row r="12" spans="1:10" s="224" customFormat="1" ht="18.75" x14ac:dyDescent="0.25">
      <c r="A12" s="10" t="s">
        <v>9</v>
      </c>
      <c r="B12" s="223">
        <v>556</v>
      </c>
      <c r="C12" s="11">
        <v>1</v>
      </c>
      <c r="D12" s="12">
        <v>2</v>
      </c>
      <c r="E12" s="13" t="s">
        <v>10</v>
      </c>
      <c r="F12" s="14" t="s">
        <v>7</v>
      </c>
      <c r="G12" s="209">
        <f>'Приложение 5'!F12</f>
        <v>772.1</v>
      </c>
      <c r="H12" s="209">
        <f>'Приложение 5'!G12</f>
        <v>771.9</v>
      </c>
      <c r="I12" s="209">
        <f>'Приложение 5'!H12</f>
        <v>771.9</v>
      </c>
      <c r="J12" s="9"/>
    </row>
    <row r="13" spans="1:10" s="224" customFormat="1" ht="18.75" x14ac:dyDescent="0.25">
      <c r="A13" s="10" t="s">
        <v>11</v>
      </c>
      <c r="B13" s="223">
        <v>556</v>
      </c>
      <c r="C13" s="11">
        <v>1</v>
      </c>
      <c r="D13" s="12">
        <v>2</v>
      </c>
      <c r="E13" s="13" t="s">
        <v>12</v>
      </c>
      <c r="F13" s="14" t="s">
        <v>7</v>
      </c>
      <c r="G13" s="209">
        <f>'Приложение 5'!F13</f>
        <v>772.1</v>
      </c>
      <c r="H13" s="209">
        <f>'Приложение 5'!G13</f>
        <v>771.9</v>
      </c>
      <c r="I13" s="209">
        <f>'Приложение 5'!H13</f>
        <v>771.9</v>
      </c>
      <c r="J13" s="9"/>
    </row>
    <row r="14" spans="1:10" s="224" customFormat="1" ht="63" x14ac:dyDescent="0.25">
      <c r="A14" s="39" t="s">
        <v>13</v>
      </c>
      <c r="B14" s="223">
        <v>556</v>
      </c>
      <c r="C14" s="24">
        <v>1</v>
      </c>
      <c r="D14" s="24">
        <v>2</v>
      </c>
      <c r="E14" s="40" t="s">
        <v>12</v>
      </c>
      <c r="F14" s="26">
        <v>100</v>
      </c>
      <c r="G14" s="209">
        <f>'Приложение 5'!F14</f>
        <v>772.1</v>
      </c>
      <c r="H14" s="209">
        <f>'Приложение 5'!G14</f>
        <v>771.9</v>
      </c>
      <c r="I14" s="209">
        <f>'Приложение 5'!H14</f>
        <v>771.9</v>
      </c>
      <c r="J14" s="9"/>
    </row>
    <row r="15" spans="1:10" s="224" customFormat="1" ht="31.5" x14ac:dyDescent="0.25">
      <c r="A15" s="39" t="s">
        <v>14</v>
      </c>
      <c r="B15" s="223">
        <v>556</v>
      </c>
      <c r="C15" s="24">
        <v>1</v>
      </c>
      <c r="D15" s="24">
        <v>2</v>
      </c>
      <c r="E15" s="40" t="s">
        <v>12</v>
      </c>
      <c r="F15" s="26">
        <v>120</v>
      </c>
      <c r="G15" s="209">
        <f>'Приложение 5'!F15</f>
        <v>772.1</v>
      </c>
      <c r="H15" s="209">
        <f>'Приложение 5'!G15</f>
        <v>771.9</v>
      </c>
      <c r="I15" s="209">
        <f>'Приложение 5'!H15</f>
        <v>771.9</v>
      </c>
      <c r="J15" s="9"/>
    </row>
    <row r="16" spans="1:10" s="224" customFormat="1" ht="47.25" x14ac:dyDescent="0.25">
      <c r="A16" s="50" t="s">
        <v>21</v>
      </c>
      <c r="B16" s="223">
        <v>556</v>
      </c>
      <c r="C16" s="18">
        <v>1</v>
      </c>
      <c r="D16" s="18">
        <v>4</v>
      </c>
      <c r="E16" s="51" t="s">
        <v>7</v>
      </c>
      <c r="F16" s="20" t="s">
        <v>7</v>
      </c>
      <c r="G16" s="208">
        <f>'Приложение 5'!F16</f>
        <v>5210.3</v>
      </c>
      <c r="H16" s="208">
        <f>'Приложение 5'!G16</f>
        <v>5000.7000000000007</v>
      </c>
      <c r="I16" s="208">
        <f>'Приложение 5'!H16</f>
        <v>4754.4000000000005</v>
      </c>
      <c r="J16" s="9"/>
    </row>
    <row r="17" spans="1:10" s="224" customFormat="1" ht="18.75" x14ac:dyDescent="0.25">
      <c r="A17" s="39" t="s">
        <v>9</v>
      </c>
      <c r="B17" s="223">
        <v>556</v>
      </c>
      <c r="C17" s="24">
        <v>1</v>
      </c>
      <c r="D17" s="24">
        <v>4</v>
      </c>
      <c r="E17" s="40" t="s">
        <v>10</v>
      </c>
      <c r="F17" s="20"/>
      <c r="G17" s="209">
        <f>'Приложение 5'!F17</f>
        <v>5210.3</v>
      </c>
      <c r="H17" s="209">
        <f>'Приложение 5'!G17</f>
        <v>5000.7000000000007</v>
      </c>
      <c r="I17" s="209">
        <f>'Приложение 5'!H17</f>
        <v>4754.4000000000005</v>
      </c>
      <c r="J17" s="9"/>
    </row>
    <row r="18" spans="1:10" s="224" customFormat="1" ht="31.5" x14ac:dyDescent="0.25">
      <c r="A18" s="39" t="s">
        <v>22</v>
      </c>
      <c r="B18" s="223">
        <v>556</v>
      </c>
      <c r="C18" s="24">
        <v>1</v>
      </c>
      <c r="D18" s="24">
        <v>4</v>
      </c>
      <c r="E18" s="40" t="s">
        <v>23</v>
      </c>
      <c r="F18" s="26"/>
      <c r="G18" s="209">
        <f>'Приложение 5'!F18</f>
        <v>3799.9</v>
      </c>
      <c r="H18" s="209">
        <f>'Приложение 5'!G18</f>
        <v>3800.1</v>
      </c>
      <c r="I18" s="209">
        <f>'Приложение 5'!H18</f>
        <v>3800.1</v>
      </c>
      <c r="J18" s="9"/>
    </row>
    <row r="19" spans="1:10" s="224" customFormat="1" ht="63" x14ac:dyDescent="0.25">
      <c r="A19" s="39" t="s">
        <v>13</v>
      </c>
      <c r="B19" s="223">
        <v>556</v>
      </c>
      <c r="C19" s="24">
        <v>1</v>
      </c>
      <c r="D19" s="24">
        <v>4</v>
      </c>
      <c r="E19" s="40" t="s">
        <v>23</v>
      </c>
      <c r="F19" s="26">
        <v>100</v>
      </c>
      <c r="G19" s="209">
        <f>'Приложение 5'!F19</f>
        <v>3799.9</v>
      </c>
      <c r="H19" s="209">
        <f>'Приложение 5'!G19</f>
        <v>3800.1</v>
      </c>
      <c r="I19" s="209">
        <f>'Приложение 5'!H19</f>
        <v>3800.1</v>
      </c>
      <c r="J19" s="9"/>
    </row>
    <row r="20" spans="1:10" s="224" customFormat="1" ht="31.5" x14ac:dyDescent="0.25">
      <c r="A20" s="10" t="s">
        <v>14</v>
      </c>
      <c r="B20" s="223">
        <v>556</v>
      </c>
      <c r="C20" s="11">
        <v>1</v>
      </c>
      <c r="D20" s="12">
        <v>4</v>
      </c>
      <c r="E20" s="13" t="s">
        <v>23</v>
      </c>
      <c r="F20" s="14">
        <v>120</v>
      </c>
      <c r="G20" s="209">
        <f>'Приложение 5'!F20</f>
        <v>3799.9</v>
      </c>
      <c r="H20" s="209">
        <f>'Приложение 5'!G20</f>
        <v>3800.1</v>
      </c>
      <c r="I20" s="209">
        <f>'Приложение 5'!H20</f>
        <v>3800.1</v>
      </c>
      <c r="J20" s="9"/>
    </row>
    <row r="21" spans="1:10" s="224" customFormat="1" ht="18.75" x14ac:dyDescent="0.25">
      <c r="A21" s="22" t="s">
        <v>16</v>
      </c>
      <c r="B21" s="223">
        <v>556</v>
      </c>
      <c r="C21" s="23">
        <v>1</v>
      </c>
      <c r="D21" s="24">
        <v>4</v>
      </c>
      <c r="E21" s="25" t="s">
        <v>17</v>
      </c>
      <c r="F21" s="26" t="s">
        <v>7</v>
      </c>
      <c r="G21" s="209">
        <f>'Приложение 5'!F21</f>
        <v>1410.3</v>
      </c>
      <c r="H21" s="209">
        <f>'Приложение 5'!G21</f>
        <v>1200.5</v>
      </c>
      <c r="I21" s="209">
        <f>'Приложение 5'!H21</f>
        <v>954.2</v>
      </c>
      <c r="J21" s="9"/>
    </row>
    <row r="22" spans="1:10" s="224" customFormat="1" ht="31.5" x14ac:dyDescent="0.25">
      <c r="A22" s="10" t="s">
        <v>124</v>
      </c>
      <c r="B22" s="223">
        <v>556</v>
      </c>
      <c r="C22" s="11">
        <v>1</v>
      </c>
      <c r="D22" s="12">
        <v>4</v>
      </c>
      <c r="E22" s="13" t="s">
        <v>17</v>
      </c>
      <c r="F22" s="14">
        <v>200</v>
      </c>
      <c r="G22" s="209">
        <f>'Приложение 5'!F22</f>
        <v>1245.3</v>
      </c>
      <c r="H22" s="209">
        <f>'Приложение 5'!G22</f>
        <v>1170.4000000000001</v>
      </c>
      <c r="I22" s="209">
        <f>'Приложение 5'!H22</f>
        <v>924.1</v>
      </c>
      <c r="J22" s="9"/>
    </row>
    <row r="23" spans="1:10" s="224" customFormat="1" ht="31.5" x14ac:dyDescent="0.25">
      <c r="A23" s="22" t="s">
        <v>18</v>
      </c>
      <c r="B23" s="223">
        <v>556</v>
      </c>
      <c r="C23" s="23">
        <v>1</v>
      </c>
      <c r="D23" s="24">
        <v>4</v>
      </c>
      <c r="E23" s="25" t="s">
        <v>17</v>
      </c>
      <c r="F23" s="26">
        <v>240</v>
      </c>
      <c r="G23" s="209">
        <f>'Приложение 5'!F23</f>
        <v>1245.3</v>
      </c>
      <c r="H23" s="209">
        <f>'Приложение 5'!G23</f>
        <v>1170.4000000000001</v>
      </c>
      <c r="I23" s="209">
        <f>'Приложение 5'!H23</f>
        <v>924.1</v>
      </c>
      <c r="J23" s="9"/>
    </row>
    <row r="24" spans="1:10" s="224" customFormat="1" ht="18.75" x14ac:dyDescent="0.25">
      <c r="A24" s="28" t="s">
        <v>19</v>
      </c>
      <c r="B24" s="223">
        <v>556</v>
      </c>
      <c r="C24" s="29">
        <v>1</v>
      </c>
      <c r="D24" s="30">
        <v>4</v>
      </c>
      <c r="E24" s="13" t="s">
        <v>17</v>
      </c>
      <c r="F24" s="32">
        <v>800</v>
      </c>
      <c r="G24" s="209">
        <f>'Приложение 5'!F24</f>
        <v>165</v>
      </c>
      <c r="H24" s="209">
        <f>'Приложение 5'!G24</f>
        <v>30.1</v>
      </c>
      <c r="I24" s="209">
        <f>'Приложение 5'!H24</f>
        <v>30.1</v>
      </c>
      <c r="J24" s="9"/>
    </row>
    <row r="25" spans="1:10" s="224" customFormat="1" ht="18.75" x14ac:dyDescent="0.25">
      <c r="A25" s="22" t="s">
        <v>20</v>
      </c>
      <c r="B25" s="223">
        <v>556</v>
      </c>
      <c r="C25" s="23">
        <v>1</v>
      </c>
      <c r="D25" s="24">
        <v>4</v>
      </c>
      <c r="E25" s="25" t="s">
        <v>17</v>
      </c>
      <c r="F25" s="26">
        <v>850</v>
      </c>
      <c r="G25" s="209">
        <f>'Приложение 5'!F25</f>
        <v>165</v>
      </c>
      <c r="H25" s="209">
        <f>'Приложение 5'!G25</f>
        <v>30.1</v>
      </c>
      <c r="I25" s="209">
        <f>'Приложение 5'!H25</f>
        <v>30.1</v>
      </c>
      <c r="J25" s="9"/>
    </row>
    <row r="26" spans="1:10" s="224" customFormat="1" ht="31.5" x14ac:dyDescent="0.25">
      <c r="A26" s="22" t="s">
        <v>92</v>
      </c>
      <c r="B26" s="223">
        <v>556</v>
      </c>
      <c r="C26" s="23">
        <v>1</v>
      </c>
      <c r="D26" s="24">
        <v>4</v>
      </c>
      <c r="E26" s="25" t="s">
        <v>91</v>
      </c>
      <c r="F26" s="26"/>
      <c r="G26" s="209">
        <f>'Приложение 5'!F26</f>
        <v>0.1</v>
      </c>
      <c r="H26" s="209">
        <f>'Приложение 5'!G26</f>
        <v>0.1</v>
      </c>
      <c r="I26" s="209">
        <f>'Приложение 5'!H26</f>
        <v>0.1</v>
      </c>
      <c r="J26" s="9"/>
    </row>
    <row r="27" spans="1:10" s="224" customFormat="1" ht="31.5" x14ac:dyDescent="0.25">
      <c r="A27" s="10" t="s">
        <v>124</v>
      </c>
      <c r="B27" s="223">
        <v>556</v>
      </c>
      <c r="C27" s="23">
        <v>1</v>
      </c>
      <c r="D27" s="24">
        <v>4</v>
      </c>
      <c r="E27" s="25" t="s">
        <v>91</v>
      </c>
      <c r="F27" s="26">
        <v>200</v>
      </c>
      <c r="G27" s="209">
        <f>'Приложение 5'!F27</f>
        <v>0.1</v>
      </c>
      <c r="H27" s="209">
        <f>'Приложение 5'!G27</f>
        <v>0.1</v>
      </c>
      <c r="I27" s="209">
        <f>'Приложение 5'!H27</f>
        <v>0.1</v>
      </c>
      <c r="J27" s="9"/>
    </row>
    <row r="28" spans="1:10" s="224" customFormat="1" ht="31.5" x14ac:dyDescent="0.25">
      <c r="A28" s="22" t="s">
        <v>18</v>
      </c>
      <c r="B28" s="223">
        <v>556</v>
      </c>
      <c r="C28" s="23">
        <v>1</v>
      </c>
      <c r="D28" s="24">
        <v>4</v>
      </c>
      <c r="E28" s="25" t="s">
        <v>91</v>
      </c>
      <c r="F28" s="26">
        <v>240</v>
      </c>
      <c r="G28" s="209">
        <f>'Приложение 5'!F28</f>
        <v>0.1</v>
      </c>
      <c r="H28" s="209">
        <f>'Приложение 5'!G28</f>
        <v>0.1</v>
      </c>
      <c r="I28" s="209">
        <f>'Приложение 5'!H28</f>
        <v>0.1</v>
      </c>
      <c r="J28" s="9"/>
    </row>
    <row r="29" spans="1:10" s="224" customFormat="1" ht="47.25" x14ac:dyDescent="0.25">
      <c r="A29" s="34" t="s">
        <v>24</v>
      </c>
      <c r="B29" s="223">
        <v>556</v>
      </c>
      <c r="C29" s="35">
        <v>1</v>
      </c>
      <c r="D29" s="36">
        <v>6</v>
      </c>
      <c r="E29" s="37" t="s">
        <v>7</v>
      </c>
      <c r="F29" s="38" t="s">
        <v>7</v>
      </c>
      <c r="G29" s="208">
        <f>'Приложение 5'!F29</f>
        <v>28.9</v>
      </c>
      <c r="H29" s="208">
        <f>'Приложение 5'!G29</f>
        <v>28.9</v>
      </c>
      <c r="I29" s="208">
        <f>'Приложение 5'!H29</f>
        <v>28.9</v>
      </c>
      <c r="J29" s="9"/>
    </row>
    <row r="30" spans="1:10" s="224" customFormat="1" ht="18.75" x14ac:dyDescent="0.25">
      <c r="A30" s="22" t="s">
        <v>15</v>
      </c>
      <c r="B30" s="223">
        <v>556</v>
      </c>
      <c r="C30" s="23">
        <v>1</v>
      </c>
      <c r="D30" s="24">
        <v>6</v>
      </c>
      <c r="E30" s="25" t="s">
        <v>10</v>
      </c>
      <c r="F30" s="26" t="s">
        <v>7</v>
      </c>
      <c r="G30" s="209">
        <f>'Приложение 5'!F30</f>
        <v>28.9</v>
      </c>
      <c r="H30" s="209">
        <f>'Приложение 5'!G30</f>
        <v>28.9</v>
      </c>
      <c r="I30" s="209">
        <f>'Приложение 5'!H30</f>
        <v>28.9</v>
      </c>
      <c r="J30" s="9"/>
    </row>
    <row r="31" spans="1:10" s="224" customFormat="1" ht="31.5" x14ac:dyDescent="0.25">
      <c r="A31" s="39" t="s">
        <v>98</v>
      </c>
      <c r="B31" s="223">
        <v>556</v>
      </c>
      <c r="C31" s="11">
        <v>1</v>
      </c>
      <c r="D31" s="12">
        <v>6</v>
      </c>
      <c r="E31" s="13" t="s">
        <v>25</v>
      </c>
      <c r="F31" s="14"/>
      <c r="G31" s="209">
        <f>'Приложение 5'!F31</f>
        <v>28.9</v>
      </c>
      <c r="H31" s="209">
        <f>'Приложение 5'!G31</f>
        <v>28.9</v>
      </c>
      <c r="I31" s="209">
        <f>'Приложение 5'!H31</f>
        <v>28.9</v>
      </c>
      <c r="J31" s="9"/>
    </row>
    <row r="32" spans="1:10" s="224" customFormat="1" ht="18.75" x14ac:dyDescent="0.25">
      <c r="A32" s="10" t="s">
        <v>26</v>
      </c>
      <c r="B32" s="223">
        <v>556</v>
      </c>
      <c r="C32" s="11">
        <v>1</v>
      </c>
      <c r="D32" s="12">
        <v>6</v>
      </c>
      <c r="E32" s="13" t="s">
        <v>25</v>
      </c>
      <c r="F32" s="14">
        <v>500</v>
      </c>
      <c r="G32" s="209">
        <f>'Приложение 5'!F32</f>
        <v>28.9</v>
      </c>
      <c r="H32" s="209">
        <f>'Приложение 5'!G32</f>
        <v>28.9</v>
      </c>
      <c r="I32" s="209">
        <f>'Приложение 5'!H32</f>
        <v>28.9</v>
      </c>
      <c r="J32" s="9"/>
    </row>
    <row r="33" spans="1:10" s="224" customFormat="1" ht="18.75" x14ac:dyDescent="0.25">
      <c r="A33" s="10" t="s">
        <v>27</v>
      </c>
      <c r="B33" s="223">
        <v>556</v>
      </c>
      <c r="C33" s="11">
        <v>1</v>
      </c>
      <c r="D33" s="12">
        <v>6</v>
      </c>
      <c r="E33" s="13" t="s">
        <v>25</v>
      </c>
      <c r="F33" s="14">
        <v>540</v>
      </c>
      <c r="G33" s="209">
        <f>'Приложение 5'!F33</f>
        <v>28.9</v>
      </c>
      <c r="H33" s="209">
        <f>'Приложение 5'!G33</f>
        <v>28.9</v>
      </c>
      <c r="I33" s="209">
        <f>'Приложение 5'!H33</f>
        <v>28.9</v>
      </c>
      <c r="J33" s="9"/>
    </row>
    <row r="34" spans="1:10" s="224" customFormat="1" ht="18.75" x14ac:dyDescent="0.25">
      <c r="A34" s="3" t="s">
        <v>28</v>
      </c>
      <c r="B34" s="223">
        <v>556</v>
      </c>
      <c r="C34" s="4">
        <v>1</v>
      </c>
      <c r="D34" s="5">
        <v>7</v>
      </c>
      <c r="E34" s="6"/>
      <c r="F34" s="7"/>
      <c r="G34" s="208">
        <f>'Приложение 5'!F34</f>
        <v>564.70000000000005</v>
      </c>
      <c r="H34" s="208">
        <f>'Приложение 5'!G34</f>
        <v>0</v>
      </c>
      <c r="I34" s="208">
        <f>'Приложение 5'!H34</f>
        <v>0</v>
      </c>
      <c r="J34" s="9"/>
    </row>
    <row r="35" spans="1:10" s="224" customFormat="1" ht="18.75" x14ac:dyDescent="0.25">
      <c r="A35" s="10" t="s">
        <v>9</v>
      </c>
      <c r="B35" s="223">
        <v>556</v>
      </c>
      <c r="C35" s="11">
        <v>1</v>
      </c>
      <c r="D35" s="12">
        <v>7</v>
      </c>
      <c r="E35" s="13" t="s">
        <v>10</v>
      </c>
      <c r="F35" s="14"/>
      <c r="G35" s="209">
        <f>'Приложение 5'!F35</f>
        <v>564.70000000000005</v>
      </c>
      <c r="H35" s="209">
        <f>'Приложение 5'!G35</f>
        <v>0</v>
      </c>
      <c r="I35" s="209">
        <f>'Приложение 5'!H35</f>
        <v>0</v>
      </c>
      <c r="J35" s="9"/>
    </row>
    <row r="36" spans="1:10" s="224" customFormat="1" ht="31.5" x14ac:dyDescent="0.25">
      <c r="A36" s="10" t="s">
        <v>29</v>
      </c>
      <c r="B36" s="223">
        <v>556</v>
      </c>
      <c r="C36" s="11">
        <v>1</v>
      </c>
      <c r="D36" s="12">
        <v>7</v>
      </c>
      <c r="E36" s="13" t="s">
        <v>30</v>
      </c>
      <c r="F36" s="14"/>
      <c r="G36" s="209">
        <f>'Приложение 5'!F36</f>
        <v>564.70000000000005</v>
      </c>
      <c r="H36" s="209">
        <f>'Приложение 5'!G36</f>
        <v>0</v>
      </c>
      <c r="I36" s="209">
        <f>'Приложение 5'!H36</f>
        <v>0</v>
      </c>
      <c r="J36" s="9"/>
    </row>
    <row r="37" spans="1:10" s="224" customFormat="1" ht="18.75" x14ac:dyDescent="0.25">
      <c r="A37" s="10" t="str">
        <f>'Приложение 5'!A37</f>
        <v>Иные бюджетные ассигнования</v>
      </c>
      <c r="B37" s="223">
        <v>556</v>
      </c>
      <c r="C37" s="11">
        <v>1</v>
      </c>
      <c r="D37" s="12">
        <v>7</v>
      </c>
      <c r="E37" s="13" t="s">
        <v>30</v>
      </c>
      <c r="F37" s="14">
        <v>800</v>
      </c>
      <c r="G37" s="209">
        <f>'Приложение 5'!F37</f>
        <v>564.70000000000005</v>
      </c>
      <c r="H37" s="209">
        <f>'Приложение 5'!G37</f>
        <v>0</v>
      </c>
      <c r="I37" s="209">
        <f>'Приложение 5'!H37</f>
        <v>0</v>
      </c>
      <c r="J37" s="9"/>
    </row>
    <row r="38" spans="1:10" s="224" customFormat="1" ht="18.75" x14ac:dyDescent="0.25">
      <c r="A38" s="39" t="str">
        <f>'Приложение 5'!A38</f>
        <v>Специальные расходы</v>
      </c>
      <c r="B38" s="223">
        <v>556</v>
      </c>
      <c r="C38" s="11">
        <v>1</v>
      </c>
      <c r="D38" s="12">
        <v>7</v>
      </c>
      <c r="E38" s="13" t="s">
        <v>30</v>
      </c>
      <c r="F38" s="26">
        <v>880</v>
      </c>
      <c r="G38" s="209">
        <f>'Приложение 5'!F38</f>
        <v>564.70000000000005</v>
      </c>
      <c r="H38" s="209">
        <f>'Приложение 5'!G38</f>
        <v>0</v>
      </c>
      <c r="I38" s="209">
        <f>'Приложение 5'!H38</f>
        <v>0</v>
      </c>
      <c r="J38" s="9"/>
    </row>
    <row r="39" spans="1:10" s="224" customFormat="1" ht="18.75" x14ac:dyDescent="0.25">
      <c r="A39" s="16" t="s">
        <v>31</v>
      </c>
      <c r="B39" s="223">
        <v>556</v>
      </c>
      <c r="C39" s="17">
        <v>1</v>
      </c>
      <c r="D39" s="18">
        <v>11</v>
      </c>
      <c r="E39" s="19" t="s">
        <v>7</v>
      </c>
      <c r="F39" s="20" t="s">
        <v>7</v>
      </c>
      <c r="G39" s="208">
        <f>'Приложение 5'!F39</f>
        <v>40</v>
      </c>
      <c r="H39" s="208">
        <f>'Приложение 5'!G39</f>
        <v>50</v>
      </c>
      <c r="I39" s="208">
        <f>'Приложение 5'!H39</f>
        <v>50</v>
      </c>
      <c r="J39" s="9"/>
    </row>
    <row r="40" spans="1:10" s="224" customFormat="1" ht="18.75" x14ac:dyDescent="0.25">
      <c r="A40" s="10" t="s">
        <v>9</v>
      </c>
      <c r="B40" s="223">
        <v>556</v>
      </c>
      <c r="C40" s="11">
        <v>1</v>
      </c>
      <c r="D40" s="12">
        <v>11</v>
      </c>
      <c r="E40" s="13" t="s">
        <v>10</v>
      </c>
      <c r="F40" s="14" t="s">
        <v>7</v>
      </c>
      <c r="G40" s="209">
        <f>'Приложение 5'!F40</f>
        <v>40</v>
      </c>
      <c r="H40" s="209">
        <f>'Приложение 5'!G40</f>
        <v>50</v>
      </c>
      <c r="I40" s="209">
        <f>'Приложение 5'!H40</f>
        <v>50</v>
      </c>
      <c r="J40" s="9"/>
    </row>
    <row r="41" spans="1:10" s="224" customFormat="1" ht="18.75" x14ac:dyDescent="0.25">
      <c r="A41" s="10" t="s">
        <v>123</v>
      </c>
      <c r="B41" s="223">
        <v>556</v>
      </c>
      <c r="C41" s="11">
        <v>1</v>
      </c>
      <c r="D41" s="12">
        <v>11</v>
      </c>
      <c r="E41" s="13" t="s">
        <v>32</v>
      </c>
      <c r="F41" s="14" t="s">
        <v>7</v>
      </c>
      <c r="G41" s="209">
        <f>'Приложение 5'!F41</f>
        <v>40</v>
      </c>
      <c r="H41" s="209">
        <f>'Приложение 5'!G41</f>
        <v>50</v>
      </c>
      <c r="I41" s="209">
        <f>'Приложение 5'!H41</f>
        <v>50</v>
      </c>
      <c r="J41" s="9"/>
    </row>
    <row r="42" spans="1:10" s="224" customFormat="1" ht="18.75" x14ac:dyDescent="0.25">
      <c r="A42" s="10" t="s">
        <v>19</v>
      </c>
      <c r="B42" s="223">
        <v>556</v>
      </c>
      <c r="C42" s="11">
        <v>1</v>
      </c>
      <c r="D42" s="12">
        <v>11</v>
      </c>
      <c r="E42" s="13" t="s">
        <v>32</v>
      </c>
      <c r="F42" s="14">
        <v>800</v>
      </c>
      <c r="G42" s="209">
        <f>'Приложение 5'!F42</f>
        <v>40</v>
      </c>
      <c r="H42" s="209">
        <f>'Приложение 5'!G42</f>
        <v>50</v>
      </c>
      <c r="I42" s="209">
        <f>'Приложение 5'!H42</f>
        <v>50</v>
      </c>
      <c r="J42" s="9"/>
    </row>
    <row r="43" spans="1:10" s="224" customFormat="1" ht="18.75" x14ac:dyDescent="0.25">
      <c r="A43" s="22" t="s">
        <v>33</v>
      </c>
      <c r="B43" s="223">
        <v>556</v>
      </c>
      <c r="C43" s="23">
        <v>1</v>
      </c>
      <c r="D43" s="24">
        <v>11</v>
      </c>
      <c r="E43" s="25" t="s">
        <v>32</v>
      </c>
      <c r="F43" s="26">
        <v>870</v>
      </c>
      <c r="G43" s="209">
        <f>'Приложение 5'!F43</f>
        <v>40</v>
      </c>
      <c r="H43" s="209">
        <f>'Приложение 5'!G43</f>
        <v>50</v>
      </c>
      <c r="I43" s="209">
        <f>'Приложение 5'!H43</f>
        <v>50</v>
      </c>
      <c r="J43" s="9"/>
    </row>
    <row r="44" spans="1:10" s="224" customFormat="1" ht="18.75" x14ac:dyDescent="0.25">
      <c r="A44" s="34" t="s">
        <v>34</v>
      </c>
      <c r="B44" s="223">
        <v>556</v>
      </c>
      <c r="C44" s="35">
        <v>1</v>
      </c>
      <c r="D44" s="36">
        <v>13</v>
      </c>
      <c r="E44" s="37" t="s">
        <v>7</v>
      </c>
      <c r="F44" s="38" t="s">
        <v>7</v>
      </c>
      <c r="G44" s="208">
        <f>'Приложение 5'!F44</f>
        <v>1227.5</v>
      </c>
      <c r="H44" s="208">
        <f>'Приложение 5'!G44</f>
        <v>45</v>
      </c>
      <c r="I44" s="208">
        <f>'Приложение 5'!H44</f>
        <v>25</v>
      </c>
      <c r="J44" s="9"/>
    </row>
    <row r="45" spans="1:10" s="224" customFormat="1" ht="18.75" x14ac:dyDescent="0.25">
      <c r="A45" s="10" t="s">
        <v>9</v>
      </c>
      <c r="B45" s="223">
        <v>556</v>
      </c>
      <c r="C45" s="11">
        <v>1</v>
      </c>
      <c r="D45" s="12">
        <v>13</v>
      </c>
      <c r="E45" s="13" t="s">
        <v>10</v>
      </c>
      <c r="F45" s="14" t="s">
        <v>7</v>
      </c>
      <c r="G45" s="209">
        <f>'Приложение 5'!F45</f>
        <v>1227.5</v>
      </c>
      <c r="H45" s="209">
        <f>'Приложение 5'!G45</f>
        <v>45</v>
      </c>
      <c r="I45" s="209">
        <f>'Приложение 5'!H45</f>
        <v>25</v>
      </c>
      <c r="J45" s="9"/>
    </row>
    <row r="46" spans="1:10" s="224" customFormat="1" ht="31.5" x14ac:dyDescent="0.25">
      <c r="A46" s="10" t="s">
        <v>35</v>
      </c>
      <c r="B46" s="223">
        <v>556</v>
      </c>
      <c r="C46" s="11">
        <v>1</v>
      </c>
      <c r="D46" s="12">
        <v>13</v>
      </c>
      <c r="E46" s="13" t="s">
        <v>36</v>
      </c>
      <c r="F46" s="14" t="s">
        <v>7</v>
      </c>
      <c r="G46" s="209">
        <f>'Приложение 5'!F46</f>
        <v>420</v>
      </c>
      <c r="H46" s="209">
        <f>'Приложение 5'!G46</f>
        <v>5</v>
      </c>
      <c r="I46" s="209">
        <f>'Приложение 5'!H46</f>
        <v>5</v>
      </c>
      <c r="J46" s="9"/>
    </row>
    <row r="47" spans="1:10" s="224" customFormat="1" ht="31.5" x14ac:dyDescent="0.25">
      <c r="A47" s="10" t="s">
        <v>124</v>
      </c>
      <c r="B47" s="223">
        <v>556</v>
      </c>
      <c r="C47" s="11">
        <v>1</v>
      </c>
      <c r="D47" s="12">
        <v>13</v>
      </c>
      <c r="E47" s="13" t="s">
        <v>36</v>
      </c>
      <c r="F47" s="14">
        <v>200</v>
      </c>
      <c r="G47" s="209">
        <f>'Приложение 5'!F47</f>
        <v>420</v>
      </c>
      <c r="H47" s="209">
        <f>'Приложение 5'!G47</f>
        <v>5</v>
      </c>
      <c r="I47" s="209">
        <f>'Приложение 5'!H47</f>
        <v>5</v>
      </c>
      <c r="J47" s="9"/>
    </row>
    <row r="48" spans="1:10" s="224" customFormat="1" ht="31.5" x14ac:dyDescent="0.25">
      <c r="A48" s="39" t="s">
        <v>18</v>
      </c>
      <c r="B48" s="223">
        <v>556</v>
      </c>
      <c r="C48" s="24">
        <v>1</v>
      </c>
      <c r="D48" s="24">
        <v>13</v>
      </c>
      <c r="E48" s="40" t="s">
        <v>36</v>
      </c>
      <c r="F48" s="26">
        <v>240</v>
      </c>
      <c r="G48" s="209">
        <f>'Приложение 5'!F48</f>
        <v>420</v>
      </c>
      <c r="H48" s="209">
        <f>'Приложение 5'!G48</f>
        <v>5</v>
      </c>
      <c r="I48" s="209">
        <f>'Приложение 5'!H48</f>
        <v>5</v>
      </c>
      <c r="J48" s="9"/>
    </row>
    <row r="49" spans="1:10" s="224" customFormat="1" ht="18.75" x14ac:dyDescent="0.25">
      <c r="A49" s="39" t="s">
        <v>37</v>
      </c>
      <c r="B49" s="223">
        <v>556</v>
      </c>
      <c r="C49" s="24">
        <v>1</v>
      </c>
      <c r="D49" s="24">
        <v>13</v>
      </c>
      <c r="E49" s="40" t="s">
        <v>38</v>
      </c>
      <c r="F49" s="26" t="s">
        <v>7</v>
      </c>
      <c r="G49" s="209">
        <f>'Приложение 5'!F49</f>
        <v>807.5</v>
      </c>
      <c r="H49" s="209">
        <f>'Приложение 5'!G49</f>
        <v>40</v>
      </c>
      <c r="I49" s="209">
        <f>'Приложение 5'!H49</f>
        <v>20</v>
      </c>
      <c r="J49" s="9"/>
    </row>
    <row r="50" spans="1:10" s="224" customFormat="1" ht="31.5" x14ac:dyDescent="0.25">
      <c r="A50" s="10" t="s">
        <v>124</v>
      </c>
      <c r="B50" s="223">
        <v>556</v>
      </c>
      <c r="C50" s="24">
        <v>1</v>
      </c>
      <c r="D50" s="24">
        <v>13</v>
      </c>
      <c r="E50" s="40" t="s">
        <v>38</v>
      </c>
      <c r="F50" s="26">
        <v>200</v>
      </c>
      <c r="G50" s="209">
        <f>'Приложение 5'!F50</f>
        <v>645</v>
      </c>
      <c r="H50" s="209">
        <f>'Приложение 5'!G50</f>
        <v>35</v>
      </c>
      <c r="I50" s="209">
        <f>'Приложение 5'!H50</f>
        <v>15</v>
      </c>
      <c r="J50" s="9"/>
    </row>
    <row r="51" spans="1:10" s="224" customFormat="1" ht="31.5" x14ac:dyDescent="0.25">
      <c r="A51" s="22" t="s">
        <v>18</v>
      </c>
      <c r="B51" s="223">
        <v>556</v>
      </c>
      <c r="C51" s="23">
        <v>1</v>
      </c>
      <c r="D51" s="24">
        <v>13</v>
      </c>
      <c r="E51" s="40" t="s">
        <v>38</v>
      </c>
      <c r="F51" s="26">
        <v>240</v>
      </c>
      <c r="G51" s="209">
        <f>'Приложение 5'!F51</f>
        <v>645</v>
      </c>
      <c r="H51" s="209">
        <f>'Приложение 5'!G51</f>
        <v>35</v>
      </c>
      <c r="I51" s="209">
        <f>'Приложение 5'!H51</f>
        <v>15</v>
      </c>
      <c r="J51" s="9"/>
    </row>
    <row r="52" spans="1:10" s="286" customFormat="1" ht="18.75" x14ac:dyDescent="0.2">
      <c r="A52" s="10" t="str">
        <f>'Приложение 5'!A52</f>
        <v>Социальное обеспечение и иные выплаты населению</v>
      </c>
      <c r="B52" s="223">
        <v>556</v>
      </c>
      <c r="C52" s="11">
        <v>1</v>
      </c>
      <c r="D52" s="12">
        <v>13</v>
      </c>
      <c r="E52" s="40" t="s">
        <v>38</v>
      </c>
      <c r="F52" s="14">
        <v>300</v>
      </c>
      <c r="G52" s="209">
        <f>'Приложение 5'!F52</f>
        <v>7.5</v>
      </c>
      <c r="H52" s="209">
        <f>'Приложение 5'!G52</f>
        <v>0</v>
      </c>
      <c r="I52" s="209">
        <f>'Приложение 5'!H52</f>
        <v>0</v>
      </c>
      <c r="J52" s="9"/>
    </row>
    <row r="53" spans="1:10" s="286" customFormat="1" ht="18.75" x14ac:dyDescent="0.2">
      <c r="A53" s="10" t="str">
        <f>'Приложение 5'!A53</f>
        <v>Иные выплаты населению</v>
      </c>
      <c r="B53" s="223">
        <v>556</v>
      </c>
      <c r="C53" s="11">
        <v>1</v>
      </c>
      <c r="D53" s="12">
        <v>13</v>
      </c>
      <c r="E53" s="40" t="s">
        <v>38</v>
      </c>
      <c r="F53" s="14">
        <v>360</v>
      </c>
      <c r="G53" s="209">
        <f>'Приложение 5'!F53</f>
        <v>7.5</v>
      </c>
      <c r="H53" s="209">
        <f>'Приложение 5'!G53</f>
        <v>0</v>
      </c>
      <c r="I53" s="209">
        <f>'Приложение 5'!H53</f>
        <v>0</v>
      </c>
      <c r="J53" s="9"/>
    </row>
    <row r="54" spans="1:10" s="224" customFormat="1" ht="18.75" x14ac:dyDescent="0.25">
      <c r="A54" s="10" t="s">
        <v>19</v>
      </c>
      <c r="B54" s="223">
        <v>556</v>
      </c>
      <c r="C54" s="11">
        <v>1</v>
      </c>
      <c r="D54" s="12">
        <v>13</v>
      </c>
      <c r="E54" s="40" t="s">
        <v>38</v>
      </c>
      <c r="F54" s="14">
        <v>800</v>
      </c>
      <c r="G54" s="209">
        <f>'Приложение 5'!F54</f>
        <v>155</v>
      </c>
      <c r="H54" s="209">
        <f>'Приложение 5'!G54</f>
        <v>5</v>
      </c>
      <c r="I54" s="209">
        <f>'Приложение 5'!H54</f>
        <v>5</v>
      </c>
      <c r="J54" s="9"/>
    </row>
    <row r="55" spans="1:10" s="224" customFormat="1" ht="18.75" x14ac:dyDescent="0.25">
      <c r="A55" s="39" t="s">
        <v>20</v>
      </c>
      <c r="B55" s="223">
        <v>556</v>
      </c>
      <c r="C55" s="23">
        <v>1</v>
      </c>
      <c r="D55" s="24">
        <v>13</v>
      </c>
      <c r="E55" s="40" t="s">
        <v>38</v>
      </c>
      <c r="F55" s="26">
        <v>850</v>
      </c>
      <c r="G55" s="209">
        <f>'Приложение 5'!F55</f>
        <v>155</v>
      </c>
      <c r="H55" s="209">
        <f>'Приложение 5'!G55</f>
        <v>5</v>
      </c>
      <c r="I55" s="209">
        <f>'Приложение 5'!H55</f>
        <v>5</v>
      </c>
      <c r="J55" s="9"/>
    </row>
    <row r="56" spans="1:10" s="224" customFormat="1" ht="18.75" x14ac:dyDescent="0.25">
      <c r="A56" s="3" t="s">
        <v>39</v>
      </c>
      <c r="B56" s="223">
        <v>556</v>
      </c>
      <c r="C56" s="4">
        <v>2</v>
      </c>
      <c r="D56" s="5">
        <v>3</v>
      </c>
      <c r="E56" s="6" t="s">
        <v>7</v>
      </c>
      <c r="F56" s="7" t="s">
        <v>7</v>
      </c>
      <c r="G56" s="208">
        <f>'Приложение 5'!F56</f>
        <v>266.3</v>
      </c>
      <c r="H56" s="208">
        <f>'Приложение 5'!G56</f>
        <v>253</v>
      </c>
      <c r="I56" s="208">
        <f>'Приложение 5'!H56</f>
        <v>258.3</v>
      </c>
      <c r="J56" s="9"/>
    </row>
    <row r="57" spans="1:10" s="224" customFormat="1" ht="18.75" x14ac:dyDescent="0.25">
      <c r="A57" s="10" t="s">
        <v>15</v>
      </c>
      <c r="B57" s="223">
        <v>556</v>
      </c>
      <c r="C57" s="11">
        <v>2</v>
      </c>
      <c r="D57" s="12">
        <v>3</v>
      </c>
      <c r="E57" s="13" t="s">
        <v>10</v>
      </c>
      <c r="F57" s="14" t="s">
        <v>7</v>
      </c>
      <c r="G57" s="209">
        <f>'Приложение 5'!F57</f>
        <v>266.3</v>
      </c>
      <c r="H57" s="209">
        <f>'Приложение 5'!G57</f>
        <v>253</v>
      </c>
      <c r="I57" s="209">
        <f>'Приложение 5'!H57</f>
        <v>258.3</v>
      </c>
      <c r="J57" s="9"/>
    </row>
    <row r="58" spans="1:10" s="227" customFormat="1" ht="47.25" x14ac:dyDescent="0.25">
      <c r="A58" s="10" t="s">
        <v>40</v>
      </c>
      <c r="B58" s="223">
        <v>556</v>
      </c>
      <c r="C58" s="11">
        <v>2</v>
      </c>
      <c r="D58" s="12">
        <v>3</v>
      </c>
      <c r="E58" s="13" t="s">
        <v>41</v>
      </c>
      <c r="F58" s="225" t="s">
        <v>7</v>
      </c>
      <c r="G58" s="209">
        <f>'Приложение 5'!F58</f>
        <v>266.3</v>
      </c>
      <c r="H58" s="209">
        <f>'Приложение 5'!G58</f>
        <v>253</v>
      </c>
      <c r="I58" s="209">
        <f>'Приложение 5'!H58</f>
        <v>258.3</v>
      </c>
      <c r="J58" s="226"/>
    </row>
    <row r="59" spans="1:10" s="224" customFormat="1" ht="63" x14ac:dyDescent="0.25">
      <c r="A59" s="10" t="s">
        <v>13</v>
      </c>
      <c r="B59" s="223">
        <v>556</v>
      </c>
      <c r="C59" s="11">
        <v>2</v>
      </c>
      <c r="D59" s="12">
        <v>3</v>
      </c>
      <c r="E59" s="13" t="s">
        <v>41</v>
      </c>
      <c r="F59" s="14">
        <v>100</v>
      </c>
      <c r="G59" s="209">
        <f>'Приложение 5'!F59</f>
        <v>254.7</v>
      </c>
      <c r="H59" s="209">
        <f>'Приложение 5'!G59</f>
        <v>246.1</v>
      </c>
      <c r="I59" s="209">
        <f>'Приложение 5'!H59</f>
        <v>255.7</v>
      </c>
      <c r="J59" s="9"/>
    </row>
    <row r="60" spans="1:10" s="224" customFormat="1" ht="31.5" x14ac:dyDescent="0.25">
      <c r="A60" s="10" t="s">
        <v>42</v>
      </c>
      <c r="B60" s="223">
        <v>556</v>
      </c>
      <c r="C60" s="11">
        <v>2</v>
      </c>
      <c r="D60" s="12">
        <v>3</v>
      </c>
      <c r="E60" s="13" t="s">
        <v>41</v>
      </c>
      <c r="F60" s="14">
        <v>120</v>
      </c>
      <c r="G60" s="209">
        <f>'Приложение 5'!F60</f>
        <v>254.7</v>
      </c>
      <c r="H60" s="209">
        <f>'Приложение 5'!G60</f>
        <v>246.1</v>
      </c>
      <c r="I60" s="209">
        <f>'Приложение 5'!H60</f>
        <v>255.7</v>
      </c>
      <c r="J60" s="9"/>
    </row>
    <row r="61" spans="1:10" s="224" customFormat="1" ht="31.5" x14ac:dyDescent="0.25">
      <c r="A61" s="10" t="s">
        <v>124</v>
      </c>
      <c r="B61" s="223">
        <v>556</v>
      </c>
      <c r="C61" s="11">
        <v>2</v>
      </c>
      <c r="D61" s="12">
        <v>3</v>
      </c>
      <c r="E61" s="13" t="s">
        <v>43</v>
      </c>
      <c r="F61" s="14">
        <v>200</v>
      </c>
      <c r="G61" s="209">
        <f>'Приложение 5'!F61</f>
        <v>11.6</v>
      </c>
      <c r="H61" s="209">
        <f>'Приложение 5'!G61</f>
        <v>6.9</v>
      </c>
      <c r="I61" s="209">
        <f>'Приложение 5'!H61</f>
        <v>2.6</v>
      </c>
      <c r="J61" s="9"/>
    </row>
    <row r="62" spans="1:10" s="224" customFormat="1" ht="31.5" x14ac:dyDescent="0.25">
      <c r="A62" s="10" t="s">
        <v>18</v>
      </c>
      <c r="B62" s="223">
        <v>556</v>
      </c>
      <c r="C62" s="11">
        <v>2</v>
      </c>
      <c r="D62" s="12">
        <v>3</v>
      </c>
      <c r="E62" s="13" t="s">
        <v>43</v>
      </c>
      <c r="F62" s="14">
        <v>240</v>
      </c>
      <c r="G62" s="209">
        <f>'Приложение 5'!F62</f>
        <v>11.6</v>
      </c>
      <c r="H62" s="209">
        <f>'Приложение 5'!G62</f>
        <v>6.9</v>
      </c>
      <c r="I62" s="209">
        <f>'Приложение 5'!H62</f>
        <v>2.6</v>
      </c>
      <c r="J62" s="9"/>
    </row>
    <row r="63" spans="1:10" s="224" customFormat="1" ht="31.5" x14ac:dyDescent="0.25">
      <c r="A63" s="3" t="s">
        <v>44</v>
      </c>
      <c r="B63" s="223">
        <v>556</v>
      </c>
      <c r="C63" s="4">
        <v>3</v>
      </c>
      <c r="D63" s="12"/>
      <c r="E63" s="13"/>
      <c r="F63" s="14"/>
      <c r="G63" s="208">
        <f>'Приложение 5'!F63</f>
        <v>310.60000000000002</v>
      </c>
      <c r="H63" s="208">
        <f>'Приложение 5'!G63</f>
        <v>50</v>
      </c>
      <c r="I63" s="208">
        <f>'Приложение 5'!H63</f>
        <v>50</v>
      </c>
      <c r="J63" s="9"/>
    </row>
    <row r="64" spans="1:10" s="224" customFormat="1" ht="31.5" x14ac:dyDescent="0.25">
      <c r="A64" s="3" t="s">
        <v>45</v>
      </c>
      <c r="B64" s="223">
        <v>556</v>
      </c>
      <c r="C64" s="4">
        <v>3</v>
      </c>
      <c r="D64" s="5">
        <v>9</v>
      </c>
      <c r="E64" s="6" t="s">
        <v>7</v>
      </c>
      <c r="F64" s="7" t="s">
        <v>7</v>
      </c>
      <c r="G64" s="208">
        <f>'Приложение 5'!F64</f>
        <v>310.60000000000002</v>
      </c>
      <c r="H64" s="208">
        <f>'Приложение 5'!G64</f>
        <v>50</v>
      </c>
      <c r="I64" s="208">
        <f>'Приложение 5'!H64</f>
        <v>50</v>
      </c>
      <c r="J64" s="9"/>
    </row>
    <row r="65" spans="1:10" s="224" customFormat="1" ht="63" x14ac:dyDescent="0.25">
      <c r="A65" s="145" t="s">
        <v>174</v>
      </c>
      <c r="B65" s="223">
        <v>556</v>
      </c>
      <c r="C65" s="4">
        <v>3</v>
      </c>
      <c r="D65" s="5">
        <v>9</v>
      </c>
      <c r="E65" s="6" t="s">
        <v>46</v>
      </c>
      <c r="F65" s="7" t="s">
        <v>7</v>
      </c>
      <c r="G65" s="208">
        <f>'Приложение 5'!F65</f>
        <v>310.60000000000002</v>
      </c>
      <c r="H65" s="208">
        <f>'Приложение 5'!G65</f>
        <v>50</v>
      </c>
      <c r="I65" s="208">
        <f>'Приложение 5'!H65</f>
        <v>50</v>
      </c>
      <c r="J65" s="9"/>
    </row>
    <row r="66" spans="1:10" s="224" customFormat="1" ht="47.25" x14ac:dyDescent="0.25">
      <c r="A66" s="10" t="s">
        <v>47</v>
      </c>
      <c r="B66" s="223">
        <v>556</v>
      </c>
      <c r="C66" s="11">
        <v>3</v>
      </c>
      <c r="D66" s="12">
        <v>9</v>
      </c>
      <c r="E66" s="25" t="s">
        <v>48</v>
      </c>
      <c r="F66" s="14" t="s">
        <v>7</v>
      </c>
      <c r="G66" s="209">
        <f>'Приложение 5'!F66</f>
        <v>310.60000000000002</v>
      </c>
      <c r="H66" s="209">
        <f>'Приложение 5'!G66</f>
        <v>50</v>
      </c>
      <c r="I66" s="209">
        <f>'Приложение 5'!H66</f>
        <v>50</v>
      </c>
      <c r="J66" s="9"/>
    </row>
    <row r="67" spans="1:10" s="224" customFormat="1" ht="31.5" x14ac:dyDescent="0.25">
      <c r="A67" s="10" t="s">
        <v>124</v>
      </c>
      <c r="B67" s="223">
        <v>556</v>
      </c>
      <c r="C67" s="23">
        <v>3</v>
      </c>
      <c r="D67" s="24">
        <v>9</v>
      </c>
      <c r="E67" s="25" t="s">
        <v>48</v>
      </c>
      <c r="F67" s="26">
        <v>200</v>
      </c>
      <c r="G67" s="209">
        <f>'Приложение 5'!F67</f>
        <v>310.60000000000002</v>
      </c>
      <c r="H67" s="209">
        <f>'Приложение 5'!G67</f>
        <v>50</v>
      </c>
      <c r="I67" s="209">
        <f>'Приложение 5'!H67</f>
        <v>50</v>
      </c>
      <c r="J67" s="9"/>
    </row>
    <row r="68" spans="1:10" s="224" customFormat="1" ht="31.5" x14ac:dyDescent="0.25">
      <c r="A68" s="22" t="s">
        <v>18</v>
      </c>
      <c r="B68" s="223">
        <v>556</v>
      </c>
      <c r="C68" s="23">
        <v>3</v>
      </c>
      <c r="D68" s="24">
        <v>9</v>
      </c>
      <c r="E68" s="25" t="s">
        <v>48</v>
      </c>
      <c r="F68" s="26">
        <v>240</v>
      </c>
      <c r="G68" s="209">
        <f>'Приложение 5'!F68</f>
        <v>310.60000000000002</v>
      </c>
      <c r="H68" s="209">
        <f>'Приложение 5'!G68</f>
        <v>50</v>
      </c>
      <c r="I68" s="209">
        <f>'Приложение 5'!H68</f>
        <v>50</v>
      </c>
      <c r="J68" s="9"/>
    </row>
    <row r="69" spans="1:10" s="224" customFormat="1" ht="18.75" x14ac:dyDescent="0.25">
      <c r="A69" s="16" t="s">
        <v>50</v>
      </c>
      <c r="B69" s="223">
        <v>556</v>
      </c>
      <c r="C69" s="17">
        <v>4</v>
      </c>
      <c r="D69" s="12"/>
      <c r="E69" s="13"/>
      <c r="F69" s="14"/>
      <c r="G69" s="208">
        <f>'Приложение 5'!F69</f>
        <v>9101.5</v>
      </c>
      <c r="H69" s="208">
        <f>'Приложение 5'!G69</f>
        <v>3740.3</v>
      </c>
      <c r="I69" s="208">
        <f>'Приложение 5'!H69</f>
        <v>3969.8</v>
      </c>
      <c r="J69" s="9"/>
    </row>
    <row r="70" spans="1:10" s="224" customFormat="1" ht="18.75" x14ac:dyDescent="0.25">
      <c r="A70" s="16" t="s">
        <v>51</v>
      </c>
      <c r="B70" s="223">
        <v>556</v>
      </c>
      <c r="C70" s="17">
        <v>4</v>
      </c>
      <c r="D70" s="18">
        <v>9</v>
      </c>
      <c r="E70" s="19" t="s">
        <v>7</v>
      </c>
      <c r="F70" s="20" t="s">
        <v>7</v>
      </c>
      <c r="G70" s="208">
        <f>'Приложение 5'!F70</f>
        <v>9101.5</v>
      </c>
      <c r="H70" s="208">
        <f>'Приложение 5'!G70</f>
        <v>3740.3</v>
      </c>
      <c r="I70" s="208">
        <f>'Приложение 5'!H70</f>
        <v>3969.8</v>
      </c>
      <c r="J70" s="9"/>
    </row>
    <row r="71" spans="1:10" s="224" customFormat="1" ht="31.5" x14ac:dyDescent="0.25">
      <c r="A71" s="145" t="s">
        <v>142</v>
      </c>
      <c r="B71" s="223">
        <v>556</v>
      </c>
      <c r="C71" s="4">
        <v>4</v>
      </c>
      <c r="D71" s="5">
        <v>9</v>
      </c>
      <c r="E71" s="6" t="s">
        <v>52</v>
      </c>
      <c r="F71" s="20"/>
      <c r="G71" s="208">
        <f>'Приложение 5'!F71</f>
        <v>9101.5</v>
      </c>
      <c r="H71" s="208">
        <f>'Приложение 5'!G71</f>
        <v>3740.3</v>
      </c>
      <c r="I71" s="208">
        <f>'Приложение 5'!H71</f>
        <v>3969.8</v>
      </c>
      <c r="J71" s="9"/>
    </row>
    <row r="72" spans="1:10" s="224" customFormat="1" ht="47.25" x14ac:dyDescent="0.25">
      <c r="A72" s="145" t="s">
        <v>175</v>
      </c>
      <c r="B72" s="223">
        <v>556</v>
      </c>
      <c r="C72" s="4">
        <v>4</v>
      </c>
      <c r="D72" s="5">
        <v>9</v>
      </c>
      <c r="E72" s="6" t="s">
        <v>53</v>
      </c>
      <c r="F72" s="20"/>
      <c r="G72" s="208">
        <f>'Приложение 5'!F72</f>
        <v>6831.9</v>
      </c>
      <c r="H72" s="208">
        <f>'Приложение 5'!G72</f>
        <v>3090.3</v>
      </c>
      <c r="I72" s="208">
        <f>'Приложение 5'!H72</f>
        <v>3319.8</v>
      </c>
      <c r="J72" s="9"/>
    </row>
    <row r="73" spans="1:10" s="224" customFormat="1" ht="47.25" x14ac:dyDescent="0.25">
      <c r="A73" s="139" t="s">
        <v>176</v>
      </c>
      <c r="B73" s="223">
        <v>556</v>
      </c>
      <c r="C73" s="11">
        <v>4</v>
      </c>
      <c r="D73" s="12">
        <v>9</v>
      </c>
      <c r="E73" s="13" t="s">
        <v>54</v>
      </c>
      <c r="F73" s="20"/>
      <c r="G73" s="209">
        <f>'Приложение 5'!F73</f>
        <v>5581.9</v>
      </c>
      <c r="H73" s="209">
        <f>'Приложение 5'!G73</f>
        <v>3090.3</v>
      </c>
      <c r="I73" s="209">
        <f>'Приложение 5'!H73</f>
        <v>3319.8</v>
      </c>
      <c r="J73" s="9"/>
    </row>
    <row r="74" spans="1:10" s="224" customFormat="1" ht="31.5" x14ac:dyDescent="0.25">
      <c r="A74" s="10" t="s">
        <v>124</v>
      </c>
      <c r="B74" s="223">
        <v>556</v>
      </c>
      <c r="C74" s="11">
        <v>4</v>
      </c>
      <c r="D74" s="12">
        <v>9</v>
      </c>
      <c r="E74" s="13" t="s">
        <v>54</v>
      </c>
      <c r="F74" s="26">
        <v>200</v>
      </c>
      <c r="G74" s="209">
        <f>'Приложение 5'!F74</f>
        <v>5581.9</v>
      </c>
      <c r="H74" s="209">
        <f>'Приложение 5'!G74</f>
        <v>3090.3</v>
      </c>
      <c r="I74" s="209">
        <f>'Приложение 5'!H74</f>
        <v>3319.8</v>
      </c>
      <c r="J74" s="9"/>
    </row>
    <row r="75" spans="1:10" s="224" customFormat="1" ht="31.5" x14ac:dyDescent="0.25">
      <c r="A75" s="22" t="s">
        <v>18</v>
      </c>
      <c r="B75" s="223">
        <v>556</v>
      </c>
      <c r="C75" s="11">
        <v>4</v>
      </c>
      <c r="D75" s="12">
        <v>9</v>
      </c>
      <c r="E75" s="13" t="s">
        <v>54</v>
      </c>
      <c r="F75" s="26">
        <v>240</v>
      </c>
      <c r="G75" s="209">
        <f>'Приложение 5'!F75</f>
        <v>5581.9</v>
      </c>
      <c r="H75" s="209">
        <f>'Приложение 5'!G75</f>
        <v>3090.3</v>
      </c>
      <c r="I75" s="209">
        <f>'Приложение 5'!H75</f>
        <v>3319.8</v>
      </c>
      <c r="J75" s="9"/>
    </row>
    <row r="76" spans="1:10" s="224" customFormat="1" ht="63" x14ac:dyDescent="0.25">
      <c r="A76" s="292" t="str">
        <f>'Приложение 5'!A76</f>
        <v>Реализация мероприятий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v>
      </c>
      <c r="B76" s="223">
        <v>556</v>
      </c>
      <c r="C76" s="293">
        <v>4</v>
      </c>
      <c r="D76" s="294">
        <v>9</v>
      </c>
      <c r="E76" s="295" t="s">
        <v>344</v>
      </c>
      <c r="F76" s="297"/>
      <c r="G76" s="209">
        <f>'Приложение 5'!F76</f>
        <v>1237.5</v>
      </c>
      <c r="H76" s="209">
        <f>'Приложение 5'!G76</f>
        <v>0</v>
      </c>
      <c r="I76" s="209">
        <f>'Приложение 5'!H76</f>
        <v>0</v>
      </c>
      <c r="J76" s="291"/>
    </row>
    <row r="77" spans="1:10" s="224" customFormat="1" ht="31.5" x14ac:dyDescent="0.25">
      <c r="A77" s="292" t="str">
        <f>'Приложение 5'!A77</f>
        <v>Закупка товаров, работ и услуг для  государственных (муниципальных) нужд</v>
      </c>
      <c r="B77" s="223">
        <v>556</v>
      </c>
      <c r="C77" s="293">
        <v>4</v>
      </c>
      <c r="D77" s="294">
        <v>9</v>
      </c>
      <c r="E77" s="295" t="s">
        <v>344</v>
      </c>
      <c r="F77" s="300">
        <v>200</v>
      </c>
      <c r="G77" s="209">
        <f>'Приложение 5'!F77</f>
        <v>1237.5</v>
      </c>
      <c r="H77" s="209">
        <f>'Приложение 5'!G77</f>
        <v>0</v>
      </c>
      <c r="I77" s="209">
        <f>'Приложение 5'!H77</f>
        <v>0</v>
      </c>
      <c r="J77" s="291"/>
    </row>
    <row r="78" spans="1:10" s="224" customFormat="1" ht="31.5" x14ac:dyDescent="0.25">
      <c r="A78" s="292" t="str">
        <f>'Приложение 5'!A78</f>
        <v>Иные закупки товаров, работ и услуг для обеспечения государственных (муниципальных) нужд</v>
      </c>
      <c r="B78" s="223">
        <v>556</v>
      </c>
      <c r="C78" s="293">
        <v>4</v>
      </c>
      <c r="D78" s="294">
        <v>9</v>
      </c>
      <c r="E78" s="295" t="s">
        <v>344</v>
      </c>
      <c r="F78" s="300">
        <v>240</v>
      </c>
      <c r="G78" s="209">
        <f>'Приложение 5'!F78</f>
        <v>1237.5</v>
      </c>
      <c r="H78" s="209">
        <f>'Приложение 5'!G78</f>
        <v>0</v>
      </c>
      <c r="I78" s="209">
        <f>'Приложение 5'!H78</f>
        <v>0</v>
      </c>
      <c r="J78" s="291"/>
    </row>
    <row r="79" spans="1:10" s="224" customFormat="1" ht="63" x14ac:dyDescent="0.25">
      <c r="A79" s="292" t="str">
        <f>'Приложение 5'!A79</f>
        <v>Софинансирование мероприятий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v>
      </c>
      <c r="B79" s="223">
        <v>556</v>
      </c>
      <c r="C79" s="293">
        <v>4</v>
      </c>
      <c r="D79" s="294">
        <v>9</v>
      </c>
      <c r="E79" s="295" t="s">
        <v>346</v>
      </c>
      <c r="F79" s="297"/>
      <c r="G79" s="209">
        <f>'Приложение 5'!F79</f>
        <v>12.5</v>
      </c>
      <c r="H79" s="209">
        <f>'Приложение 5'!G79</f>
        <v>0</v>
      </c>
      <c r="I79" s="209">
        <f>'Приложение 5'!H79</f>
        <v>0</v>
      </c>
      <c r="J79" s="291"/>
    </row>
    <row r="80" spans="1:10" s="224" customFormat="1" ht="31.5" x14ac:dyDescent="0.25">
      <c r="A80" s="292" t="str">
        <f>'Приложение 5'!A80</f>
        <v>Закупка товаров, работ и услуг для  государственных (муниципальных) нужд</v>
      </c>
      <c r="B80" s="223">
        <v>556</v>
      </c>
      <c r="C80" s="293">
        <v>4</v>
      </c>
      <c r="D80" s="294">
        <v>9</v>
      </c>
      <c r="E80" s="295" t="s">
        <v>346</v>
      </c>
      <c r="F80" s="300">
        <v>200</v>
      </c>
      <c r="G80" s="209">
        <f>'Приложение 5'!F80</f>
        <v>12.5</v>
      </c>
      <c r="H80" s="209">
        <f>'Приложение 5'!G80</f>
        <v>0</v>
      </c>
      <c r="I80" s="209">
        <f>'Приложение 5'!H80</f>
        <v>0</v>
      </c>
      <c r="J80" s="291"/>
    </row>
    <row r="81" spans="1:10" s="224" customFormat="1" ht="31.5" x14ac:dyDescent="0.25">
      <c r="A81" s="292" t="str">
        <f>'Приложение 5'!A81</f>
        <v>Иные закупки товаров, работ и услуг для обеспечения государственных (муниципальных) нужд</v>
      </c>
      <c r="B81" s="223">
        <v>556</v>
      </c>
      <c r="C81" s="293">
        <v>4</v>
      </c>
      <c r="D81" s="294">
        <v>9</v>
      </c>
      <c r="E81" s="295" t="s">
        <v>346</v>
      </c>
      <c r="F81" s="300">
        <v>240</v>
      </c>
      <c r="G81" s="209">
        <f>'Приложение 5'!F81</f>
        <v>12.5</v>
      </c>
      <c r="H81" s="209">
        <f>'Приложение 5'!G81</f>
        <v>0</v>
      </c>
      <c r="I81" s="209">
        <f>'Приложение 5'!H81</f>
        <v>0</v>
      </c>
      <c r="J81" s="291"/>
    </row>
    <row r="82" spans="1:10" s="224" customFormat="1" ht="47.25" x14ac:dyDescent="0.25">
      <c r="A82" s="145" t="s">
        <v>177</v>
      </c>
      <c r="B82" s="223">
        <v>556</v>
      </c>
      <c r="C82" s="4">
        <v>4</v>
      </c>
      <c r="D82" s="5">
        <v>9</v>
      </c>
      <c r="E82" s="6" t="s">
        <v>55</v>
      </c>
      <c r="F82" s="20"/>
      <c r="G82" s="208">
        <f>'Приложение 5'!F82</f>
        <v>2269.6</v>
      </c>
      <c r="H82" s="208">
        <f>'Приложение 5'!G82</f>
        <v>650</v>
      </c>
      <c r="I82" s="208">
        <f>'Приложение 5'!H82</f>
        <v>650</v>
      </c>
      <c r="J82" s="9"/>
    </row>
    <row r="83" spans="1:10" s="224" customFormat="1" ht="47.25" x14ac:dyDescent="0.25">
      <c r="A83" s="139" t="s">
        <v>178</v>
      </c>
      <c r="B83" s="223">
        <v>556</v>
      </c>
      <c r="C83" s="11">
        <v>4</v>
      </c>
      <c r="D83" s="12">
        <v>9</v>
      </c>
      <c r="E83" s="13" t="s">
        <v>56</v>
      </c>
      <c r="F83" s="20"/>
      <c r="G83" s="209">
        <f>'Приложение 5'!F83</f>
        <v>2269.6</v>
      </c>
      <c r="H83" s="209">
        <f>'Приложение 5'!G83</f>
        <v>650</v>
      </c>
      <c r="I83" s="209">
        <f>'Приложение 5'!H83</f>
        <v>650</v>
      </c>
      <c r="J83" s="9"/>
    </row>
    <row r="84" spans="1:10" s="224" customFormat="1" ht="31.5" x14ac:dyDescent="0.25">
      <c r="A84" s="10" t="s">
        <v>124</v>
      </c>
      <c r="B84" s="223">
        <v>556</v>
      </c>
      <c r="C84" s="11">
        <v>4</v>
      </c>
      <c r="D84" s="12">
        <v>9</v>
      </c>
      <c r="E84" s="13" t="s">
        <v>56</v>
      </c>
      <c r="F84" s="26">
        <v>200</v>
      </c>
      <c r="G84" s="209">
        <f>'Приложение 5'!F84</f>
        <v>2269.6</v>
      </c>
      <c r="H84" s="209">
        <f>'Приложение 5'!G84</f>
        <v>650</v>
      </c>
      <c r="I84" s="209">
        <f>'Приложение 5'!H84</f>
        <v>650</v>
      </c>
      <c r="J84" s="9"/>
    </row>
    <row r="85" spans="1:10" s="224" customFormat="1" ht="31.5" x14ac:dyDescent="0.25">
      <c r="A85" s="22" t="s">
        <v>18</v>
      </c>
      <c r="B85" s="223">
        <v>556</v>
      </c>
      <c r="C85" s="11">
        <v>4</v>
      </c>
      <c r="D85" s="12">
        <v>9</v>
      </c>
      <c r="E85" s="13" t="s">
        <v>56</v>
      </c>
      <c r="F85" s="26">
        <v>240</v>
      </c>
      <c r="G85" s="209">
        <f>'Приложение 5'!F85</f>
        <v>2269.6</v>
      </c>
      <c r="H85" s="209">
        <f>'Приложение 5'!G85</f>
        <v>650</v>
      </c>
      <c r="I85" s="209">
        <f>'Приложение 5'!H85</f>
        <v>650</v>
      </c>
      <c r="J85" s="9"/>
    </row>
    <row r="86" spans="1:10" s="224" customFormat="1" ht="18.75" x14ac:dyDescent="0.25">
      <c r="A86" s="16" t="s">
        <v>57</v>
      </c>
      <c r="B86" s="223">
        <v>556</v>
      </c>
      <c r="C86" s="17">
        <v>5</v>
      </c>
      <c r="D86" s="18" t="s">
        <v>7</v>
      </c>
      <c r="E86" s="19" t="s">
        <v>7</v>
      </c>
      <c r="F86" s="20" t="s">
        <v>7</v>
      </c>
      <c r="G86" s="208">
        <f>'Приложение 5'!F86</f>
        <v>3424.7</v>
      </c>
      <c r="H86" s="208">
        <f>'Приложение 5'!G86</f>
        <v>11071.7</v>
      </c>
      <c r="I86" s="208">
        <f>'Приложение 5'!H86</f>
        <v>720</v>
      </c>
      <c r="J86" s="9"/>
    </row>
    <row r="87" spans="1:10" s="224" customFormat="1" ht="18.75" x14ac:dyDescent="0.25">
      <c r="A87" s="3" t="s">
        <v>58</v>
      </c>
      <c r="B87" s="223">
        <v>556</v>
      </c>
      <c r="C87" s="4">
        <v>5</v>
      </c>
      <c r="D87" s="5">
        <v>1</v>
      </c>
      <c r="E87" s="6" t="s">
        <v>7</v>
      </c>
      <c r="F87" s="7" t="s">
        <v>7</v>
      </c>
      <c r="G87" s="208">
        <f>'Приложение 5'!F87</f>
        <v>30</v>
      </c>
      <c r="H87" s="208">
        <f>'Приложение 5'!G87</f>
        <v>70</v>
      </c>
      <c r="I87" s="208">
        <f>'Приложение 5'!H87</f>
        <v>70</v>
      </c>
      <c r="J87" s="9"/>
    </row>
    <row r="88" spans="1:10" s="224" customFormat="1" ht="18.75" x14ac:dyDescent="0.25">
      <c r="A88" s="10" t="s">
        <v>59</v>
      </c>
      <c r="B88" s="223">
        <v>556</v>
      </c>
      <c r="C88" s="11">
        <v>5</v>
      </c>
      <c r="D88" s="12">
        <v>1</v>
      </c>
      <c r="E88" s="13" t="s">
        <v>10</v>
      </c>
      <c r="F88" s="14"/>
      <c r="G88" s="209">
        <f>'Приложение 5'!F88</f>
        <v>30</v>
      </c>
      <c r="H88" s="209">
        <f>'Приложение 5'!G88</f>
        <v>70</v>
      </c>
      <c r="I88" s="209">
        <f>'Приложение 5'!H88</f>
        <v>70</v>
      </c>
      <c r="J88" s="9"/>
    </row>
    <row r="89" spans="1:10" s="224" customFormat="1" ht="18.75" x14ac:dyDescent="0.25">
      <c r="A89" s="22" t="s">
        <v>60</v>
      </c>
      <c r="B89" s="223">
        <v>556</v>
      </c>
      <c r="C89" s="11">
        <v>5</v>
      </c>
      <c r="D89" s="12">
        <v>1</v>
      </c>
      <c r="E89" s="13" t="s">
        <v>61</v>
      </c>
      <c r="F89" s="14"/>
      <c r="G89" s="209">
        <f>'Приложение 5'!F89</f>
        <v>30</v>
      </c>
      <c r="H89" s="209">
        <f>'Приложение 5'!G89</f>
        <v>70</v>
      </c>
      <c r="I89" s="209">
        <f>'Приложение 5'!H89</f>
        <v>70</v>
      </c>
      <c r="J89" s="9"/>
    </row>
    <row r="90" spans="1:10" s="224" customFormat="1" ht="31.5" x14ac:dyDescent="0.25">
      <c r="A90" s="10" t="s">
        <v>124</v>
      </c>
      <c r="B90" s="223">
        <v>556</v>
      </c>
      <c r="C90" s="11">
        <v>5</v>
      </c>
      <c r="D90" s="12">
        <v>1</v>
      </c>
      <c r="E90" s="13" t="s">
        <v>61</v>
      </c>
      <c r="F90" s="14">
        <v>200</v>
      </c>
      <c r="G90" s="209">
        <f>'Приложение 5'!F90</f>
        <v>30</v>
      </c>
      <c r="H90" s="209">
        <f>'Приложение 5'!G90</f>
        <v>70</v>
      </c>
      <c r="I90" s="209">
        <f>'Приложение 5'!H90</f>
        <v>70</v>
      </c>
      <c r="J90" s="9"/>
    </row>
    <row r="91" spans="1:10" s="224" customFormat="1" ht="31.5" x14ac:dyDescent="0.25">
      <c r="A91" s="22" t="s">
        <v>18</v>
      </c>
      <c r="B91" s="223">
        <v>556</v>
      </c>
      <c r="C91" s="11">
        <v>5</v>
      </c>
      <c r="D91" s="12">
        <v>1</v>
      </c>
      <c r="E91" s="13" t="s">
        <v>61</v>
      </c>
      <c r="F91" s="14">
        <v>240</v>
      </c>
      <c r="G91" s="209">
        <f>'Приложение 5'!F91</f>
        <v>30</v>
      </c>
      <c r="H91" s="209">
        <f>'Приложение 5'!G91</f>
        <v>70</v>
      </c>
      <c r="I91" s="209">
        <f>'Приложение 5'!H91</f>
        <v>70</v>
      </c>
      <c r="J91" s="9"/>
    </row>
    <row r="92" spans="1:10" s="283" customFormat="1" ht="18.75" x14ac:dyDescent="0.25">
      <c r="A92" s="16" t="str">
        <f>'Приложение 5'!A92</f>
        <v>Комунальное хозяйство</v>
      </c>
      <c r="B92" s="223">
        <v>556</v>
      </c>
      <c r="C92" s="4">
        <v>5</v>
      </c>
      <c r="D92" s="5">
        <v>2</v>
      </c>
      <c r="E92" s="6"/>
      <c r="F92" s="7"/>
      <c r="G92" s="208">
        <f>'Приложение 5'!F92</f>
        <v>68.900000000000006</v>
      </c>
      <c r="H92" s="208">
        <f>'Приложение 5'!G92</f>
        <v>0</v>
      </c>
      <c r="I92" s="208">
        <f>'Приложение 5'!H92</f>
        <v>0</v>
      </c>
      <c r="J92" s="121"/>
    </row>
    <row r="93" spans="1:10" s="284" customFormat="1" ht="18.75" x14ac:dyDescent="0.25">
      <c r="A93" s="22" t="str">
        <f>'Приложение 5'!A93</f>
        <v>Непрограммные направления расходов</v>
      </c>
      <c r="B93" s="223">
        <v>556</v>
      </c>
      <c r="C93" s="4">
        <v>5</v>
      </c>
      <c r="D93" s="5">
        <v>2</v>
      </c>
      <c r="E93" s="6" t="s">
        <v>10</v>
      </c>
      <c r="F93" s="7"/>
      <c r="G93" s="208">
        <f>'Приложение 5'!F93</f>
        <v>68.900000000000006</v>
      </c>
      <c r="H93" s="208">
        <f>'Приложение 5'!G93</f>
        <v>0</v>
      </c>
      <c r="I93" s="208">
        <f>'Приложение 5'!H93</f>
        <v>0</v>
      </c>
      <c r="J93" s="9"/>
    </row>
    <row r="94" spans="1:10" s="224" customFormat="1" ht="31.5" x14ac:dyDescent="0.25">
      <c r="A94" s="22" t="str">
        <f>'Приложение 5'!A94</f>
        <v xml:space="preserve">Мероприятия по газификации поселений за счет средств местного бюджета </v>
      </c>
      <c r="B94" s="223">
        <v>556</v>
      </c>
      <c r="C94" s="4">
        <v>5</v>
      </c>
      <c r="D94" s="5">
        <v>2</v>
      </c>
      <c r="E94" s="6" t="s">
        <v>336</v>
      </c>
      <c r="F94" s="14"/>
      <c r="G94" s="209">
        <f>'Приложение 5'!F94</f>
        <v>68.900000000000006</v>
      </c>
      <c r="H94" s="209">
        <f>'Приложение 5'!G94</f>
        <v>0</v>
      </c>
      <c r="I94" s="209">
        <f>'Приложение 5'!H94</f>
        <v>0</v>
      </c>
      <c r="J94" s="9"/>
    </row>
    <row r="95" spans="1:10" s="224" customFormat="1" ht="31.5" x14ac:dyDescent="0.25">
      <c r="A95" s="22" t="str">
        <f>'Приложение 5'!A95</f>
        <v>Закупка товаров, работ и услуг для  государственных (муниципальных) нужд</v>
      </c>
      <c r="B95" s="223">
        <v>556</v>
      </c>
      <c r="C95" s="11">
        <v>5</v>
      </c>
      <c r="D95" s="12">
        <v>2</v>
      </c>
      <c r="E95" s="13" t="s">
        <v>336</v>
      </c>
      <c r="F95" s="14">
        <v>200</v>
      </c>
      <c r="G95" s="209">
        <f>'Приложение 5'!F95</f>
        <v>68.900000000000006</v>
      </c>
      <c r="H95" s="209">
        <f>'Приложение 5'!G95</f>
        <v>0</v>
      </c>
      <c r="I95" s="209">
        <f>'Приложение 5'!H95</f>
        <v>0</v>
      </c>
      <c r="J95" s="9"/>
    </row>
    <row r="96" spans="1:10" s="224" customFormat="1" ht="31.5" x14ac:dyDescent="0.25">
      <c r="A96" s="22" t="str">
        <f>'Приложение 5'!A96</f>
        <v>Иные закупки товаров, работ и услуг для обеспечения государственных (муниципальных) нужд</v>
      </c>
      <c r="B96" s="223">
        <v>556</v>
      </c>
      <c r="C96" s="11">
        <v>5</v>
      </c>
      <c r="D96" s="12">
        <v>2</v>
      </c>
      <c r="E96" s="13" t="s">
        <v>336</v>
      </c>
      <c r="F96" s="14">
        <v>240</v>
      </c>
      <c r="G96" s="209">
        <f>'Приложение 5'!F96</f>
        <v>68.900000000000006</v>
      </c>
      <c r="H96" s="209">
        <f>'Приложение 5'!G96</f>
        <v>0</v>
      </c>
      <c r="I96" s="209">
        <f>'Приложение 5'!H96</f>
        <v>0</v>
      </c>
      <c r="J96" s="9"/>
    </row>
    <row r="97" spans="1:10" s="224" customFormat="1" ht="18.75" x14ac:dyDescent="0.25">
      <c r="A97" s="16" t="s">
        <v>62</v>
      </c>
      <c r="B97" s="223">
        <v>556</v>
      </c>
      <c r="C97" s="4">
        <v>5</v>
      </c>
      <c r="D97" s="5">
        <v>3</v>
      </c>
      <c r="E97" s="6"/>
      <c r="F97" s="7"/>
      <c r="G97" s="208">
        <f>'Приложение 5'!F97</f>
        <v>3325.7999999999997</v>
      </c>
      <c r="H97" s="208">
        <f>'Приложение 5'!G97</f>
        <v>11001.7</v>
      </c>
      <c r="I97" s="208">
        <f>'Приложение 5'!H97</f>
        <v>650</v>
      </c>
      <c r="J97" s="9"/>
    </row>
    <row r="98" spans="1:10" s="224" customFormat="1" ht="31.5" x14ac:dyDescent="0.25">
      <c r="A98" s="145" t="s">
        <v>179</v>
      </c>
      <c r="B98" s="223">
        <v>556</v>
      </c>
      <c r="C98" s="4">
        <v>5</v>
      </c>
      <c r="D98" s="5">
        <v>3</v>
      </c>
      <c r="E98" s="6" t="s">
        <v>63</v>
      </c>
      <c r="F98" s="7" t="s">
        <v>7</v>
      </c>
      <c r="G98" s="208">
        <f>'Приложение 5'!F98</f>
        <v>3325.7999999999997</v>
      </c>
      <c r="H98" s="208">
        <f>'Приложение 5'!G98</f>
        <v>422.1</v>
      </c>
      <c r="I98" s="208">
        <f>'Приложение 5'!H98</f>
        <v>650</v>
      </c>
      <c r="J98" s="9"/>
    </row>
    <row r="99" spans="1:10" s="224" customFormat="1" ht="47.25" x14ac:dyDescent="0.25">
      <c r="A99" s="139" t="s">
        <v>146</v>
      </c>
      <c r="B99" s="223">
        <v>556</v>
      </c>
      <c r="C99" s="11">
        <v>5</v>
      </c>
      <c r="D99" s="12">
        <v>3</v>
      </c>
      <c r="E99" s="13" t="s">
        <v>64</v>
      </c>
      <c r="F99" s="14"/>
      <c r="G99" s="209">
        <f>'Приложение 5'!F99</f>
        <v>1308.5999999999999</v>
      </c>
      <c r="H99" s="209">
        <f>'Приложение 5'!G99</f>
        <v>417.1</v>
      </c>
      <c r="I99" s="209">
        <f>'Приложение 5'!H99</f>
        <v>600</v>
      </c>
      <c r="J99" s="9"/>
    </row>
    <row r="100" spans="1:10" s="224" customFormat="1" ht="47.25" x14ac:dyDescent="0.25">
      <c r="A100" s="139" t="s">
        <v>150</v>
      </c>
      <c r="B100" s="223">
        <v>556</v>
      </c>
      <c r="C100" s="11">
        <v>5</v>
      </c>
      <c r="D100" s="12">
        <v>3</v>
      </c>
      <c r="E100" s="13" t="s">
        <v>65</v>
      </c>
      <c r="F100" s="14"/>
      <c r="G100" s="209">
        <f>'Приложение 5'!F100</f>
        <v>1308.5999999999999</v>
      </c>
      <c r="H100" s="209">
        <f>'Приложение 5'!G100</f>
        <v>417.1</v>
      </c>
      <c r="I100" s="209">
        <f>'Приложение 5'!H100</f>
        <v>600</v>
      </c>
      <c r="J100" s="9"/>
    </row>
    <row r="101" spans="1:10" s="224" customFormat="1" ht="31.5" x14ac:dyDescent="0.25">
      <c r="A101" s="10" t="s">
        <v>124</v>
      </c>
      <c r="B101" s="223">
        <v>556</v>
      </c>
      <c r="C101" s="11">
        <v>5</v>
      </c>
      <c r="D101" s="12">
        <v>3</v>
      </c>
      <c r="E101" s="13" t="s">
        <v>65</v>
      </c>
      <c r="F101" s="14">
        <v>200</v>
      </c>
      <c r="G101" s="209">
        <f>'Приложение 5'!F101</f>
        <v>1308.5999999999999</v>
      </c>
      <c r="H101" s="209">
        <f>'Приложение 5'!G101</f>
        <v>417.1</v>
      </c>
      <c r="I101" s="209">
        <f>'Приложение 5'!H101</f>
        <v>600</v>
      </c>
      <c r="J101" s="9"/>
    </row>
    <row r="102" spans="1:10" s="224" customFormat="1" ht="31.5" x14ac:dyDescent="0.25">
      <c r="A102" s="10" t="s">
        <v>18</v>
      </c>
      <c r="B102" s="223">
        <v>556</v>
      </c>
      <c r="C102" s="11">
        <v>5</v>
      </c>
      <c r="D102" s="12">
        <v>3</v>
      </c>
      <c r="E102" s="13" t="s">
        <v>65</v>
      </c>
      <c r="F102" s="14">
        <v>240</v>
      </c>
      <c r="G102" s="209">
        <f>'Приложение 5'!F102</f>
        <v>1308.5999999999999</v>
      </c>
      <c r="H102" s="209">
        <f>'Приложение 5'!G102</f>
        <v>417.1</v>
      </c>
      <c r="I102" s="209">
        <f>'Приложение 5'!H102</f>
        <v>600</v>
      </c>
      <c r="J102" s="9"/>
    </row>
    <row r="103" spans="1:10" s="224" customFormat="1" ht="31.5" x14ac:dyDescent="0.25">
      <c r="A103" s="139" t="s">
        <v>147</v>
      </c>
      <c r="B103" s="223">
        <v>556</v>
      </c>
      <c r="C103" s="11">
        <v>5</v>
      </c>
      <c r="D103" s="12">
        <v>3</v>
      </c>
      <c r="E103" s="13" t="s">
        <v>66</v>
      </c>
      <c r="F103" s="14"/>
      <c r="G103" s="209">
        <f>'Приложение 5'!F103</f>
        <v>205</v>
      </c>
      <c r="H103" s="209">
        <f>'Приложение 5'!G103</f>
        <v>5</v>
      </c>
      <c r="I103" s="209">
        <f>'Приложение 5'!H103</f>
        <v>0</v>
      </c>
      <c r="J103" s="9"/>
    </row>
    <row r="104" spans="1:10" s="224" customFormat="1" ht="47.25" x14ac:dyDescent="0.25">
      <c r="A104" s="139" t="s">
        <v>151</v>
      </c>
      <c r="B104" s="223">
        <v>556</v>
      </c>
      <c r="C104" s="11">
        <v>5</v>
      </c>
      <c r="D104" s="12">
        <v>3</v>
      </c>
      <c r="E104" s="13" t="s">
        <v>67</v>
      </c>
      <c r="F104" s="14"/>
      <c r="G104" s="209">
        <f>'Приложение 5'!F104</f>
        <v>205</v>
      </c>
      <c r="H104" s="209">
        <f>'Приложение 5'!G104</f>
        <v>5</v>
      </c>
      <c r="I104" s="209">
        <f>'Приложение 5'!H104</f>
        <v>0</v>
      </c>
      <c r="J104" s="9"/>
    </row>
    <row r="105" spans="1:10" s="224" customFormat="1" ht="31.5" x14ac:dyDescent="0.25">
      <c r="A105" s="10" t="s">
        <v>124</v>
      </c>
      <c r="B105" s="223">
        <v>556</v>
      </c>
      <c r="C105" s="11">
        <v>5</v>
      </c>
      <c r="D105" s="12">
        <v>3</v>
      </c>
      <c r="E105" s="13" t="s">
        <v>67</v>
      </c>
      <c r="F105" s="14">
        <v>200</v>
      </c>
      <c r="G105" s="209">
        <f>'Приложение 5'!F105</f>
        <v>205</v>
      </c>
      <c r="H105" s="209">
        <f>'Приложение 5'!G105</f>
        <v>5</v>
      </c>
      <c r="I105" s="209">
        <f>'Приложение 5'!H105</f>
        <v>0</v>
      </c>
      <c r="J105" s="9"/>
    </row>
    <row r="106" spans="1:10" s="224" customFormat="1" ht="31.5" x14ac:dyDescent="0.25">
      <c r="A106" s="10" t="s">
        <v>18</v>
      </c>
      <c r="B106" s="223">
        <v>556</v>
      </c>
      <c r="C106" s="11">
        <v>5</v>
      </c>
      <c r="D106" s="12">
        <v>3</v>
      </c>
      <c r="E106" s="13" t="s">
        <v>67</v>
      </c>
      <c r="F106" s="14">
        <v>240</v>
      </c>
      <c r="G106" s="209">
        <f>'Приложение 5'!F106</f>
        <v>205</v>
      </c>
      <c r="H106" s="209">
        <f>'Приложение 5'!G106</f>
        <v>5</v>
      </c>
      <c r="I106" s="209">
        <f>'Приложение 5'!H106</f>
        <v>0</v>
      </c>
      <c r="J106" s="9"/>
    </row>
    <row r="107" spans="1:10" s="224" customFormat="1" ht="47.25" x14ac:dyDescent="0.25">
      <c r="A107" s="139" t="s">
        <v>180</v>
      </c>
      <c r="B107" s="223">
        <v>556</v>
      </c>
      <c r="C107" s="11">
        <v>5</v>
      </c>
      <c r="D107" s="12">
        <v>3</v>
      </c>
      <c r="E107" s="13" t="s">
        <v>68</v>
      </c>
      <c r="F107" s="14"/>
      <c r="G107" s="176">
        <f t="shared" ref="G107:G109" si="0">G108</f>
        <v>1180.5999999999999</v>
      </c>
      <c r="H107" s="176">
        <f t="shared" ref="H107:H109" si="1">H108</f>
        <v>0</v>
      </c>
      <c r="I107" s="159">
        <f t="shared" ref="I107:I109" si="2">I108</f>
        <v>50</v>
      </c>
      <c r="J107" s="9"/>
    </row>
    <row r="108" spans="1:10" s="224" customFormat="1" ht="63" x14ac:dyDescent="0.25">
      <c r="A108" s="139" t="s">
        <v>149</v>
      </c>
      <c r="B108" s="223">
        <v>556</v>
      </c>
      <c r="C108" s="11">
        <v>5</v>
      </c>
      <c r="D108" s="12">
        <v>3</v>
      </c>
      <c r="E108" s="13" t="s">
        <v>69</v>
      </c>
      <c r="F108" s="14"/>
      <c r="G108" s="176">
        <f t="shared" si="0"/>
        <v>1180.5999999999999</v>
      </c>
      <c r="H108" s="176">
        <f t="shared" si="1"/>
        <v>0</v>
      </c>
      <c r="I108" s="159">
        <f t="shared" si="2"/>
        <v>50</v>
      </c>
      <c r="J108" s="9"/>
    </row>
    <row r="109" spans="1:10" s="224" customFormat="1" ht="31.5" x14ac:dyDescent="0.25">
      <c r="A109" s="10" t="s">
        <v>124</v>
      </c>
      <c r="B109" s="223">
        <v>556</v>
      </c>
      <c r="C109" s="11">
        <v>5</v>
      </c>
      <c r="D109" s="12">
        <v>3</v>
      </c>
      <c r="E109" s="13" t="s">
        <v>69</v>
      </c>
      <c r="F109" s="14">
        <v>200</v>
      </c>
      <c r="G109" s="176">
        <f t="shared" si="0"/>
        <v>1180.5999999999999</v>
      </c>
      <c r="H109" s="176">
        <f t="shared" si="1"/>
        <v>0</v>
      </c>
      <c r="I109" s="159">
        <f t="shared" si="2"/>
        <v>50</v>
      </c>
      <c r="J109" s="9"/>
    </row>
    <row r="110" spans="1:10" s="224" customFormat="1" ht="31.5" x14ac:dyDescent="0.25">
      <c r="A110" s="10" t="s">
        <v>18</v>
      </c>
      <c r="B110" s="223">
        <v>556</v>
      </c>
      <c r="C110" s="11">
        <v>5</v>
      </c>
      <c r="D110" s="12">
        <v>3</v>
      </c>
      <c r="E110" s="13" t="s">
        <v>69</v>
      </c>
      <c r="F110" s="14">
        <v>240</v>
      </c>
      <c r="G110" s="176">
        <f>'Приложение 5'!F110</f>
        <v>1180.5999999999999</v>
      </c>
      <c r="H110" s="176">
        <f>'Приложение 5'!G110</f>
        <v>0</v>
      </c>
      <c r="I110" s="176">
        <f>'Приложение 5'!H110</f>
        <v>50</v>
      </c>
      <c r="J110" s="9"/>
    </row>
    <row r="111" spans="1:10" s="224" customFormat="1" ht="78.75" x14ac:dyDescent="0.25">
      <c r="A111" s="191" t="s">
        <v>182</v>
      </c>
      <c r="B111" s="223">
        <v>556</v>
      </c>
      <c r="C111" s="23">
        <v>5</v>
      </c>
      <c r="D111" s="24">
        <v>3</v>
      </c>
      <c r="E111" s="13" t="s">
        <v>184</v>
      </c>
      <c r="F111" s="26"/>
      <c r="G111" s="176">
        <f>G112</f>
        <v>600</v>
      </c>
      <c r="H111" s="176">
        <f>H112</f>
        <v>0</v>
      </c>
      <c r="I111" s="159">
        <f>I112</f>
        <v>0</v>
      </c>
      <c r="J111" s="9"/>
    </row>
    <row r="112" spans="1:10" s="224" customFormat="1" ht="31.5" x14ac:dyDescent="0.25">
      <c r="A112" s="42" t="s">
        <v>124</v>
      </c>
      <c r="B112" s="223">
        <v>556</v>
      </c>
      <c r="C112" s="23">
        <v>5</v>
      </c>
      <c r="D112" s="24">
        <v>3</v>
      </c>
      <c r="E112" s="13" t="s">
        <v>184</v>
      </c>
      <c r="F112" s="26">
        <v>200</v>
      </c>
      <c r="G112" s="176">
        <f>G113</f>
        <v>600</v>
      </c>
      <c r="H112" s="176">
        <v>0</v>
      </c>
      <c r="I112" s="159">
        <v>0</v>
      </c>
      <c r="J112" s="9"/>
    </row>
    <row r="113" spans="1:10" s="224" customFormat="1" ht="31.5" x14ac:dyDescent="0.25">
      <c r="A113" s="191" t="s">
        <v>18</v>
      </c>
      <c r="B113" s="223">
        <v>556</v>
      </c>
      <c r="C113" s="23">
        <v>5</v>
      </c>
      <c r="D113" s="24">
        <v>3</v>
      </c>
      <c r="E113" s="13" t="s">
        <v>184</v>
      </c>
      <c r="F113" s="26">
        <v>240</v>
      </c>
      <c r="G113" s="176">
        <f>'Приложение 5'!F113</f>
        <v>600</v>
      </c>
      <c r="H113" s="176">
        <f>'Приложение 5'!G113</f>
        <v>0</v>
      </c>
      <c r="I113" s="176">
        <f>'Приложение 5'!H113</f>
        <v>0</v>
      </c>
      <c r="J113" s="9"/>
    </row>
    <row r="114" spans="1:10" s="224" customFormat="1" ht="94.5" x14ac:dyDescent="0.25">
      <c r="A114" s="191" t="s">
        <v>183</v>
      </c>
      <c r="B114" s="223">
        <v>556</v>
      </c>
      <c r="C114" s="23">
        <v>5</v>
      </c>
      <c r="D114" s="24">
        <v>3</v>
      </c>
      <c r="E114" s="13" t="s">
        <v>185</v>
      </c>
      <c r="F114" s="26"/>
      <c r="G114" s="176">
        <f>G115</f>
        <v>31.6</v>
      </c>
      <c r="H114" s="176">
        <v>0</v>
      </c>
      <c r="I114" s="159">
        <v>0</v>
      </c>
      <c r="J114" s="9"/>
    </row>
    <row r="115" spans="1:10" s="224" customFormat="1" ht="31.5" x14ac:dyDescent="0.25">
      <c r="A115" s="42" t="s">
        <v>124</v>
      </c>
      <c r="B115" s="223">
        <v>556</v>
      </c>
      <c r="C115" s="23">
        <v>5</v>
      </c>
      <c r="D115" s="24">
        <v>3</v>
      </c>
      <c r="E115" s="13" t="s">
        <v>185</v>
      </c>
      <c r="F115" s="26">
        <v>200</v>
      </c>
      <c r="G115" s="176">
        <f>G116</f>
        <v>31.6</v>
      </c>
      <c r="H115" s="176">
        <v>0</v>
      </c>
      <c r="I115" s="159">
        <v>0</v>
      </c>
      <c r="J115" s="9"/>
    </row>
    <row r="116" spans="1:10" s="224" customFormat="1" ht="31.5" x14ac:dyDescent="0.25">
      <c r="A116" s="191" t="s">
        <v>18</v>
      </c>
      <c r="B116" s="223">
        <v>556</v>
      </c>
      <c r="C116" s="23">
        <v>5</v>
      </c>
      <c r="D116" s="24">
        <v>3</v>
      </c>
      <c r="E116" s="13" t="s">
        <v>185</v>
      </c>
      <c r="F116" s="26">
        <v>240</v>
      </c>
      <c r="G116" s="176">
        <f>'Приложение 5'!F116</f>
        <v>31.6</v>
      </c>
      <c r="H116" s="176">
        <f>'Приложение 5'!G116</f>
        <v>0</v>
      </c>
      <c r="I116" s="176">
        <f>'Приложение 5'!H116</f>
        <v>0</v>
      </c>
      <c r="J116" s="9"/>
    </row>
    <row r="117" spans="1:10" s="283" customFormat="1" ht="18.75" x14ac:dyDescent="0.25">
      <c r="A117" s="304" t="s">
        <v>9</v>
      </c>
      <c r="B117" s="223">
        <v>556</v>
      </c>
      <c r="C117" s="296">
        <v>5</v>
      </c>
      <c r="D117" s="296">
        <v>3</v>
      </c>
      <c r="E117" s="305" t="s">
        <v>10</v>
      </c>
      <c r="F117" s="297" t="s">
        <v>7</v>
      </c>
      <c r="G117" s="177">
        <f>'Приложение 5'!F117</f>
        <v>0</v>
      </c>
      <c r="H117" s="177">
        <f>'Приложение 5'!G117</f>
        <v>10579.6</v>
      </c>
      <c r="I117" s="177">
        <f>'Приложение 5'!H117</f>
        <v>0</v>
      </c>
      <c r="J117" s="306"/>
    </row>
    <row r="118" spans="1:10" s="224" customFormat="1" ht="31.5" x14ac:dyDescent="0.25">
      <c r="A118" s="302" t="s">
        <v>347</v>
      </c>
      <c r="B118" s="223">
        <v>556</v>
      </c>
      <c r="C118" s="299">
        <v>5</v>
      </c>
      <c r="D118" s="299">
        <v>3</v>
      </c>
      <c r="E118" s="303" t="s">
        <v>348</v>
      </c>
      <c r="F118" s="300"/>
      <c r="G118" s="176">
        <f>'Приложение 5'!F118</f>
        <v>0</v>
      </c>
      <c r="H118" s="176">
        <f>'Приложение 5'!G118</f>
        <v>10579.6</v>
      </c>
      <c r="I118" s="176">
        <f>'Приложение 5'!H118</f>
        <v>0</v>
      </c>
      <c r="J118" s="291"/>
    </row>
    <row r="119" spans="1:10" s="224" customFormat="1" ht="94.5" x14ac:dyDescent="0.25">
      <c r="A119" s="309" t="s">
        <v>349</v>
      </c>
      <c r="B119" s="223">
        <v>556</v>
      </c>
      <c r="C119" s="299">
        <v>5</v>
      </c>
      <c r="D119" s="299">
        <v>3</v>
      </c>
      <c r="E119" s="303" t="s">
        <v>350</v>
      </c>
      <c r="F119" s="300"/>
      <c r="G119" s="176">
        <f>'Приложение 5'!F119</f>
        <v>0</v>
      </c>
      <c r="H119" s="176">
        <f>'Приложение 5'!G119</f>
        <v>10579.6</v>
      </c>
      <c r="I119" s="176">
        <f>'Приложение 5'!H119</f>
        <v>0</v>
      </c>
      <c r="J119" s="291"/>
    </row>
    <row r="120" spans="1:10" s="224" customFormat="1" ht="31.5" x14ac:dyDescent="0.25">
      <c r="A120" s="302" t="s">
        <v>124</v>
      </c>
      <c r="B120" s="223">
        <v>556</v>
      </c>
      <c r="C120" s="299">
        <v>5</v>
      </c>
      <c r="D120" s="299">
        <v>3</v>
      </c>
      <c r="E120" s="303" t="s">
        <v>350</v>
      </c>
      <c r="F120" s="300">
        <v>200</v>
      </c>
      <c r="G120" s="176">
        <f>'Приложение 5'!F120</f>
        <v>0</v>
      </c>
      <c r="H120" s="176">
        <f>'Приложение 5'!G120</f>
        <v>10579.6</v>
      </c>
      <c r="I120" s="176">
        <f>'Приложение 5'!H120</f>
        <v>0</v>
      </c>
      <c r="J120" s="291"/>
    </row>
    <row r="121" spans="1:10" s="224" customFormat="1" ht="31.5" x14ac:dyDescent="0.25">
      <c r="A121" s="302" t="s">
        <v>18</v>
      </c>
      <c r="B121" s="223">
        <v>556</v>
      </c>
      <c r="C121" s="299">
        <v>5</v>
      </c>
      <c r="D121" s="299">
        <v>3</v>
      </c>
      <c r="E121" s="303" t="s">
        <v>350</v>
      </c>
      <c r="F121" s="300">
        <v>240</v>
      </c>
      <c r="G121" s="176">
        <f>'Приложение 5'!F121</f>
        <v>0</v>
      </c>
      <c r="H121" s="176">
        <f>'Приложение 5'!G121</f>
        <v>10579.6</v>
      </c>
      <c r="I121" s="176">
        <f>'Приложение 5'!H121</f>
        <v>0</v>
      </c>
      <c r="J121" s="291"/>
    </row>
    <row r="122" spans="1:10" s="224" customFormat="1" ht="18.75" x14ac:dyDescent="0.25">
      <c r="A122" s="52" t="s">
        <v>70</v>
      </c>
      <c r="B122" s="223">
        <v>556</v>
      </c>
      <c r="C122" s="53">
        <v>7</v>
      </c>
      <c r="D122" s="54">
        <v>7</v>
      </c>
      <c r="E122" s="13"/>
      <c r="F122" s="14"/>
      <c r="G122" s="208">
        <f>'Приложение 5'!F122</f>
        <v>230</v>
      </c>
      <c r="H122" s="208">
        <f>'Приложение 5'!G122</f>
        <v>60</v>
      </c>
      <c r="I122" s="208">
        <f>'Приложение 5'!H122</f>
        <v>60</v>
      </c>
      <c r="J122" s="9"/>
    </row>
    <row r="123" spans="1:10" s="224" customFormat="1" ht="47.25" x14ac:dyDescent="0.25">
      <c r="A123" s="145" t="s">
        <v>181</v>
      </c>
      <c r="B123" s="223">
        <v>556</v>
      </c>
      <c r="C123" s="4">
        <v>7</v>
      </c>
      <c r="D123" s="5">
        <v>7</v>
      </c>
      <c r="E123" s="6" t="s">
        <v>71</v>
      </c>
      <c r="F123" s="20"/>
      <c r="G123" s="208">
        <f>'Приложение 5'!F123</f>
        <v>230</v>
      </c>
      <c r="H123" s="208">
        <f>'Приложение 5'!G123</f>
        <v>60</v>
      </c>
      <c r="I123" s="208">
        <f>'Приложение 5'!H123</f>
        <v>60</v>
      </c>
      <c r="J123" s="9"/>
    </row>
    <row r="124" spans="1:10" s="224" customFormat="1" ht="31.5" x14ac:dyDescent="0.25">
      <c r="A124" s="140" t="s">
        <v>169</v>
      </c>
      <c r="B124" s="223">
        <v>556</v>
      </c>
      <c r="C124" s="55">
        <v>7</v>
      </c>
      <c r="D124" s="56">
        <v>7</v>
      </c>
      <c r="E124" s="25" t="s">
        <v>72</v>
      </c>
      <c r="F124" s="26"/>
      <c r="G124" s="209">
        <f>'Приложение 5'!F124</f>
        <v>230</v>
      </c>
      <c r="H124" s="209">
        <f>'Приложение 5'!G124</f>
        <v>60</v>
      </c>
      <c r="I124" s="209">
        <f>'Приложение 5'!H124</f>
        <v>60</v>
      </c>
      <c r="J124" s="9"/>
    </row>
    <row r="125" spans="1:10" s="224" customFormat="1" ht="31.5" x14ac:dyDescent="0.25">
      <c r="A125" s="10" t="s">
        <v>124</v>
      </c>
      <c r="B125" s="223">
        <v>556</v>
      </c>
      <c r="C125" s="55">
        <v>7</v>
      </c>
      <c r="D125" s="56">
        <v>7</v>
      </c>
      <c r="E125" s="25" t="s">
        <v>72</v>
      </c>
      <c r="F125" s="14">
        <v>200</v>
      </c>
      <c r="G125" s="209">
        <f>'Приложение 5'!F125</f>
        <v>230</v>
      </c>
      <c r="H125" s="209">
        <f>'Приложение 5'!G125</f>
        <v>60</v>
      </c>
      <c r="I125" s="209">
        <f>'Приложение 5'!H125</f>
        <v>60</v>
      </c>
      <c r="J125" s="9"/>
    </row>
    <row r="126" spans="1:10" s="224" customFormat="1" ht="31.5" x14ac:dyDescent="0.25">
      <c r="A126" s="57" t="s">
        <v>18</v>
      </c>
      <c r="B126" s="223">
        <v>556</v>
      </c>
      <c r="C126" s="55">
        <v>7</v>
      </c>
      <c r="D126" s="56">
        <v>7</v>
      </c>
      <c r="E126" s="25" t="s">
        <v>72</v>
      </c>
      <c r="F126" s="14">
        <v>240</v>
      </c>
      <c r="G126" s="209">
        <f>'Приложение 5'!F126</f>
        <v>230</v>
      </c>
      <c r="H126" s="209">
        <f>'Приложение 5'!G126</f>
        <v>60</v>
      </c>
      <c r="I126" s="209">
        <f>'Приложение 5'!H126</f>
        <v>60</v>
      </c>
      <c r="J126" s="9"/>
    </row>
    <row r="127" spans="1:10" s="224" customFormat="1" ht="18.75" x14ac:dyDescent="0.25">
      <c r="A127" s="82" t="s">
        <v>73</v>
      </c>
      <c r="B127" s="223">
        <v>556</v>
      </c>
      <c r="C127" s="54">
        <v>8</v>
      </c>
      <c r="D127" s="54" t="s">
        <v>7</v>
      </c>
      <c r="E127" s="59" t="s">
        <v>7</v>
      </c>
      <c r="F127" s="60" t="s">
        <v>7</v>
      </c>
      <c r="G127" s="208">
        <f>'Приложение 5'!F127</f>
        <v>8221.7999999999993</v>
      </c>
      <c r="H127" s="208">
        <f>'Приложение 5'!G127</f>
        <v>6294.2</v>
      </c>
      <c r="I127" s="208">
        <f>'Приложение 5'!H127</f>
        <v>3628.1</v>
      </c>
      <c r="J127" s="9"/>
    </row>
    <row r="128" spans="1:10" s="224" customFormat="1" ht="18.75" x14ac:dyDescent="0.25">
      <c r="A128" s="62" t="s">
        <v>74</v>
      </c>
      <c r="B128" s="223">
        <v>556</v>
      </c>
      <c r="C128" s="63">
        <v>8</v>
      </c>
      <c r="D128" s="64">
        <v>1</v>
      </c>
      <c r="E128" s="65" t="s">
        <v>7</v>
      </c>
      <c r="F128" s="66" t="s">
        <v>7</v>
      </c>
      <c r="G128" s="208">
        <f>'Приложение 5'!F128</f>
        <v>8221.7999999999993</v>
      </c>
      <c r="H128" s="208">
        <f>'Приложение 5'!G128</f>
        <v>6294.2</v>
      </c>
      <c r="I128" s="208">
        <f>'Приложение 5'!H128</f>
        <v>3628.1</v>
      </c>
      <c r="J128" s="9"/>
    </row>
    <row r="129" spans="1:10" s="224" customFormat="1" ht="47.25" x14ac:dyDescent="0.25">
      <c r="A129" s="145" t="s">
        <v>154</v>
      </c>
      <c r="B129" s="223">
        <v>556</v>
      </c>
      <c r="C129" s="4">
        <v>8</v>
      </c>
      <c r="D129" s="5">
        <v>1</v>
      </c>
      <c r="E129" s="6" t="s">
        <v>75</v>
      </c>
      <c r="F129" s="7" t="s">
        <v>7</v>
      </c>
      <c r="G129" s="208">
        <f>'Приложение 5'!F129</f>
        <v>8221.7999999999993</v>
      </c>
      <c r="H129" s="208">
        <f>'Приложение 5'!G129</f>
        <v>6294.2</v>
      </c>
      <c r="I129" s="208">
        <f>'Приложение 5'!H129</f>
        <v>3628.1</v>
      </c>
      <c r="J129" s="9"/>
    </row>
    <row r="130" spans="1:10" s="224" customFormat="1" ht="31.5" x14ac:dyDescent="0.25">
      <c r="A130" s="10" t="s">
        <v>78</v>
      </c>
      <c r="B130" s="223">
        <v>556</v>
      </c>
      <c r="C130" s="11">
        <v>8</v>
      </c>
      <c r="D130" s="12">
        <v>1</v>
      </c>
      <c r="E130" s="13" t="s">
        <v>76</v>
      </c>
      <c r="F130" s="14"/>
      <c r="G130" s="209">
        <f>'Приложение 5'!F130</f>
        <v>7554.4</v>
      </c>
      <c r="H130" s="209">
        <f>'Приложение 5'!G130</f>
        <v>6294.2</v>
      </c>
      <c r="I130" s="209">
        <f>'Приложение 5'!H130</f>
        <v>3628.1</v>
      </c>
      <c r="J130" s="9"/>
    </row>
    <row r="131" spans="1:10" s="224" customFormat="1" ht="31.5" x14ac:dyDescent="0.25">
      <c r="A131" s="39" t="s">
        <v>140</v>
      </c>
      <c r="B131" s="223">
        <v>556</v>
      </c>
      <c r="C131" s="24">
        <v>8</v>
      </c>
      <c r="D131" s="24">
        <v>1</v>
      </c>
      <c r="E131" s="40" t="s">
        <v>76</v>
      </c>
      <c r="F131" s="26">
        <v>600</v>
      </c>
      <c r="G131" s="209">
        <f>'Приложение 5'!F131</f>
        <v>7554.4</v>
      </c>
      <c r="H131" s="209">
        <f>'Приложение 5'!G131</f>
        <v>6294.2</v>
      </c>
      <c r="I131" s="209">
        <f>'Приложение 5'!H131</f>
        <v>3628.1</v>
      </c>
      <c r="J131" s="9"/>
    </row>
    <row r="132" spans="1:10" s="224" customFormat="1" ht="18.75" x14ac:dyDescent="0.25">
      <c r="A132" s="39" t="s">
        <v>141</v>
      </c>
      <c r="B132" s="223">
        <v>556</v>
      </c>
      <c r="C132" s="24">
        <v>8</v>
      </c>
      <c r="D132" s="24">
        <v>1</v>
      </c>
      <c r="E132" s="40" t="s">
        <v>76</v>
      </c>
      <c r="F132" s="26">
        <v>610</v>
      </c>
      <c r="G132" s="209">
        <f>'Приложение 5'!F132</f>
        <v>7554.4</v>
      </c>
      <c r="H132" s="209">
        <f>'Приложение 5'!G132</f>
        <v>6294.2</v>
      </c>
      <c r="I132" s="209">
        <f>'Приложение 5'!H132</f>
        <v>3628.1</v>
      </c>
      <c r="J132" s="9"/>
    </row>
    <row r="133" spans="1:10" s="224" customFormat="1" ht="63" x14ac:dyDescent="0.25">
      <c r="A133" s="139" t="s">
        <v>134</v>
      </c>
      <c r="B133" s="223">
        <v>556</v>
      </c>
      <c r="C133" s="23">
        <v>8</v>
      </c>
      <c r="D133" s="24">
        <v>1</v>
      </c>
      <c r="E133" s="13" t="s">
        <v>77</v>
      </c>
      <c r="F133" s="26"/>
      <c r="G133" s="209">
        <f>'Приложение 5'!F133</f>
        <v>667.4</v>
      </c>
      <c r="H133" s="209">
        <f>'Приложение 5'!G133</f>
        <v>0</v>
      </c>
      <c r="I133" s="209">
        <f>'Приложение 5'!H133</f>
        <v>0</v>
      </c>
      <c r="J133" s="9"/>
    </row>
    <row r="134" spans="1:10" s="224" customFormat="1" ht="31.5" x14ac:dyDescent="0.25">
      <c r="A134" s="39" t="s">
        <v>140</v>
      </c>
      <c r="B134" s="223">
        <v>556</v>
      </c>
      <c r="C134" s="23">
        <v>8</v>
      </c>
      <c r="D134" s="24">
        <v>1</v>
      </c>
      <c r="E134" s="13" t="s">
        <v>77</v>
      </c>
      <c r="F134" s="26">
        <v>600</v>
      </c>
      <c r="G134" s="209">
        <f>'Приложение 5'!F134</f>
        <v>667.4</v>
      </c>
      <c r="H134" s="209">
        <f>'Приложение 5'!G134</f>
        <v>0</v>
      </c>
      <c r="I134" s="209">
        <f>'Приложение 5'!H134</f>
        <v>0</v>
      </c>
      <c r="J134" s="9"/>
    </row>
    <row r="135" spans="1:10" s="224" customFormat="1" ht="18.75" x14ac:dyDescent="0.25">
      <c r="A135" s="39" t="s">
        <v>141</v>
      </c>
      <c r="B135" s="223">
        <v>556</v>
      </c>
      <c r="C135" s="23">
        <v>8</v>
      </c>
      <c r="D135" s="24">
        <v>1</v>
      </c>
      <c r="E135" s="13" t="s">
        <v>77</v>
      </c>
      <c r="F135" s="26">
        <v>610</v>
      </c>
      <c r="G135" s="209">
        <f>'Приложение 5'!F135</f>
        <v>667.4</v>
      </c>
      <c r="H135" s="209">
        <f>'Приложение 5'!G135</f>
        <v>0</v>
      </c>
      <c r="I135" s="209">
        <f>'Приложение 5'!H135</f>
        <v>0</v>
      </c>
      <c r="J135" s="9"/>
    </row>
    <row r="136" spans="1:10" s="224" customFormat="1" ht="18.75" x14ac:dyDescent="0.25">
      <c r="A136" s="16" t="s">
        <v>79</v>
      </c>
      <c r="B136" s="223">
        <v>556</v>
      </c>
      <c r="C136" s="53">
        <v>10</v>
      </c>
      <c r="D136" s="69"/>
      <c r="E136" s="13"/>
      <c r="F136" s="70"/>
      <c r="G136" s="208">
        <f>'Приложение 5'!F136</f>
        <v>342.1</v>
      </c>
      <c r="H136" s="208">
        <f>'Приложение 5'!G136</f>
        <v>320.10000000000002</v>
      </c>
      <c r="I136" s="208">
        <f>'Приложение 5'!H136</f>
        <v>320.10000000000002</v>
      </c>
      <c r="J136" s="9"/>
    </row>
    <row r="137" spans="1:10" s="224" customFormat="1" ht="18.75" x14ac:dyDescent="0.25">
      <c r="A137" s="52" t="s">
        <v>80</v>
      </c>
      <c r="B137" s="223">
        <v>556</v>
      </c>
      <c r="C137" s="53">
        <v>10</v>
      </c>
      <c r="D137" s="54">
        <v>1</v>
      </c>
      <c r="E137" s="59" t="s">
        <v>7</v>
      </c>
      <c r="F137" s="60" t="s">
        <v>7</v>
      </c>
      <c r="G137" s="208">
        <f>'Приложение 5'!F137</f>
        <v>342.1</v>
      </c>
      <c r="H137" s="208">
        <f>'Приложение 5'!G137</f>
        <v>320.10000000000002</v>
      </c>
      <c r="I137" s="208">
        <f>'Приложение 5'!H137</f>
        <v>320.10000000000002</v>
      </c>
      <c r="J137" s="9"/>
    </row>
    <row r="138" spans="1:10" s="224" customFormat="1" ht="18.75" x14ac:dyDescent="0.25">
      <c r="A138" s="75" t="s">
        <v>81</v>
      </c>
      <c r="B138" s="223">
        <v>556</v>
      </c>
      <c r="C138" s="72">
        <v>10</v>
      </c>
      <c r="D138" s="73">
        <v>1</v>
      </c>
      <c r="E138" s="41" t="s">
        <v>10</v>
      </c>
      <c r="F138" s="74" t="s">
        <v>7</v>
      </c>
      <c r="G138" s="209">
        <f>'Приложение 5'!F138</f>
        <v>342.1</v>
      </c>
      <c r="H138" s="209">
        <f>'Приложение 5'!G138</f>
        <v>320.10000000000002</v>
      </c>
      <c r="I138" s="209">
        <f>'Приложение 5'!H138</f>
        <v>320.10000000000002</v>
      </c>
      <c r="J138" s="9"/>
    </row>
    <row r="139" spans="1:10" s="224" customFormat="1" ht="31.5" x14ac:dyDescent="0.25">
      <c r="A139" s="76" t="s">
        <v>82</v>
      </c>
      <c r="B139" s="223">
        <v>556</v>
      </c>
      <c r="C139" s="55">
        <v>10</v>
      </c>
      <c r="D139" s="56">
        <v>1</v>
      </c>
      <c r="E139" s="13" t="s">
        <v>122</v>
      </c>
      <c r="F139" s="67" t="s">
        <v>7</v>
      </c>
      <c r="G139" s="209">
        <f>'Приложение 5'!F139</f>
        <v>342.1</v>
      </c>
      <c r="H139" s="209">
        <f>'Приложение 5'!G139</f>
        <v>320.10000000000002</v>
      </c>
      <c r="I139" s="209">
        <f>'Приложение 5'!H139</f>
        <v>320.10000000000002</v>
      </c>
      <c r="J139" s="9"/>
    </row>
    <row r="140" spans="1:10" s="224" customFormat="1" ht="18.75" x14ac:dyDescent="0.25">
      <c r="A140" s="57" t="s">
        <v>83</v>
      </c>
      <c r="B140" s="223">
        <v>556</v>
      </c>
      <c r="C140" s="68">
        <v>10</v>
      </c>
      <c r="D140" s="69">
        <v>1</v>
      </c>
      <c r="E140" s="13" t="s">
        <v>122</v>
      </c>
      <c r="F140" s="70">
        <v>300</v>
      </c>
      <c r="G140" s="209">
        <f>'Приложение 5'!F140</f>
        <v>342.1</v>
      </c>
      <c r="H140" s="209">
        <f>'Приложение 5'!G140</f>
        <v>320.10000000000002</v>
      </c>
      <c r="I140" s="209">
        <f>'Приложение 5'!H140</f>
        <v>320.10000000000002</v>
      </c>
      <c r="J140" s="9"/>
    </row>
    <row r="141" spans="1:10" s="224" customFormat="1" ht="31.5" x14ac:dyDescent="0.25">
      <c r="A141" s="142" t="s">
        <v>126</v>
      </c>
      <c r="B141" s="223">
        <v>556</v>
      </c>
      <c r="C141" s="68">
        <v>10</v>
      </c>
      <c r="D141" s="69">
        <v>1</v>
      </c>
      <c r="E141" s="40" t="s">
        <v>122</v>
      </c>
      <c r="F141" s="70">
        <v>320</v>
      </c>
      <c r="G141" s="209">
        <f>'Приложение 5'!F141</f>
        <v>342.1</v>
      </c>
      <c r="H141" s="209">
        <f>'Приложение 5'!G141</f>
        <v>320.10000000000002</v>
      </c>
      <c r="I141" s="209">
        <f>'Приложение 5'!H141</f>
        <v>320.10000000000002</v>
      </c>
      <c r="J141" s="9"/>
    </row>
    <row r="142" spans="1:10" s="224" customFormat="1" ht="18.75" x14ac:dyDescent="0.25">
      <c r="A142" s="58" t="s">
        <v>84</v>
      </c>
      <c r="B142" s="223">
        <v>556</v>
      </c>
      <c r="C142" s="77">
        <v>11</v>
      </c>
      <c r="D142" s="78" t="s">
        <v>7</v>
      </c>
      <c r="E142" s="79" t="s">
        <v>7</v>
      </c>
      <c r="F142" s="80" t="s">
        <v>7</v>
      </c>
      <c r="G142" s="208">
        <f>'Приложение 5'!F142</f>
        <v>60</v>
      </c>
      <c r="H142" s="208">
        <f>'Приложение 5'!G142</f>
        <v>40</v>
      </c>
      <c r="I142" s="208">
        <f>'Приложение 5'!H142</f>
        <v>40</v>
      </c>
      <c r="J142" s="9"/>
    </row>
    <row r="143" spans="1:10" s="224" customFormat="1" ht="18.75" x14ac:dyDescent="0.25">
      <c r="A143" s="82" t="s">
        <v>87</v>
      </c>
      <c r="B143" s="223">
        <v>556</v>
      </c>
      <c r="C143" s="54">
        <v>11</v>
      </c>
      <c r="D143" s="54">
        <v>5</v>
      </c>
      <c r="E143" s="83" t="s">
        <v>7</v>
      </c>
      <c r="F143" s="60" t="s">
        <v>7</v>
      </c>
      <c r="G143" s="208">
        <f>'Приложение 5'!F143</f>
        <v>60</v>
      </c>
      <c r="H143" s="208">
        <f>'Приложение 5'!G143</f>
        <v>40</v>
      </c>
      <c r="I143" s="208">
        <f>'Приложение 5'!H143</f>
        <v>40</v>
      </c>
      <c r="J143" s="9"/>
    </row>
    <row r="144" spans="1:10" s="224" customFormat="1" ht="31.5" x14ac:dyDescent="0.25">
      <c r="A144" s="143" t="s">
        <v>156</v>
      </c>
      <c r="B144" s="223">
        <v>556</v>
      </c>
      <c r="C144" s="18">
        <v>11</v>
      </c>
      <c r="D144" s="18">
        <v>5</v>
      </c>
      <c r="E144" s="51" t="s">
        <v>85</v>
      </c>
      <c r="F144" s="20"/>
      <c r="G144" s="208">
        <f>'Приложение 5'!F144</f>
        <v>60</v>
      </c>
      <c r="H144" s="208">
        <f>'Приложение 5'!G144</f>
        <v>40</v>
      </c>
      <c r="I144" s="208">
        <f>'Приложение 5'!H144</f>
        <v>40</v>
      </c>
      <c r="J144" s="9"/>
    </row>
    <row r="145" spans="1:10" s="224" customFormat="1" ht="31.5" x14ac:dyDescent="0.25">
      <c r="A145" s="141" t="s">
        <v>157</v>
      </c>
      <c r="B145" s="223">
        <v>556</v>
      </c>
      <c r="C145" s="69">
        <v>11</v>
      </c>
      <c r="D145" s="69">
        <v>5</v>
      </c>
      <c r="E145" s="40" t="s">
        <v>86</v>
      </c>
      <c r="F145" s="70" t="s">
        <v>7</v>
      </c>
      <c r="G145" s="209">
        <f>'Приложение 5'!F145</f>
        <v>60</v>
      </c>
      <c r="H145" s="209">
        <f>'Приложение 5'!G145</f>
        <v>40</v>
      </c>
      <c r="I145" s="209">
        <f>'Приложение 5'!H145</f>
        <v>40</v>
      </c>
      <c r="J145" s="9"/>
    </row>
    <row r="146" spans="1:10" s="224" customFormat="1" ht="31.5" x14ac:dyDescent="0.25">
      <c r="A146" s="10" t="s">
        <v>124</v>
      </c>
      <c r="B146" s="223">
        <v>556</v>
      </c>
      <c r="C146" s="55">
        <v>11</v>
      </c>
      <c r="D146" s="56">
        <v>5</v>
      </c>
      <c r="E146" s="13" t="s">
        <v>86</v>
      </c>
      <c r="F146" s="14">
        <v>200</v>
      </c>
      <c r="G146" s="209">
        <f>'Приложение 5'!F146</f>
        <v>60</v>
      </c>
      <c r="H146" s="209">
        <f>'Приложение 5'!G146</f>
        <v>40</v>
      </c>
      <c r="I146" s="209">
        <f>'Приложение 5'!H146</f>
        <v>40</v>
      </c>
      <c r="J146" s="9"/>
    </row>
    <row r="147" spans="1:10" s="224" customFormat="1" ht="31.5" x14ac:dyDescent="0.25">
      <c r="A147" s="22" t="s">
        <v>18</v>
      </c>
      <c r="B147" s="223">
        <v>556</v>
      </c>
      <c r="C147" s="55">
        <v>11</v>
      </c>
      <c r="D147" s="56">
        <v>5</v>
      </c>
      <c r="E147" s="13" t="s">
        <v>86</v>
      </c>
      <c r="F147" s="26">
        <v>240</v>
      </c>
      <c r="G147" s="209">
        <f>'Приложение 5'!F147</f>
        <v>60</v>
      </c>
      <c r="H147" s="209">
        <f>'Приложение 5'!G147</f>
        <v>40</v>
      </c>
      <c r="I147" s="209">
        <f>'Приложение 5'!H147</f>
        <v>40</v>
      </c>
      <c r="J147" s="9"/>
    </row>
    <row r="148" spans="1:10" s="224" customFormat="1" ht="18.75" x14ac:dyDescent="0.25">
      <c r="A148" s="50" t="s">
        <v>88</v>
      </c>
      <c r="B148" s="223">
        <v>556</v>
      </c>
      <c r="C148" s="18">
        <v>99</v>
      </c>
      <c r="D148" s="18"/>
      <c r="E148" s="51" t="s">
        <v>7</v>
      </c>
      <c r="F148" s="20" t="s">
        <v>7</v>
      </c>
      <c r="G148" s="208">
        <f>'Приложение 5'!F148</f>
        <v>0</v>
      </c>
      <c r="H148" s="208">
        <f>'Приложение 5'!G148</f>
        <v>445.5</v>
      </c>
      <c r="I148" s="208">
        <f>'Приложение 5'!H148</f>
        <v>758.9</v>
      </c>
      <c r="J148" s="9"/>
    </row>
    <row r="149" spans="1:10" s="224" customFormat="1" ht="18.75" x14ac:dyDescent="0.25">
      <c r="A149" s="39" t="s">
        <v>88</v>
      </c>
      <c r="B149" s="223">
        <v>556</v>
      </c>
      <c r="C149" s="24">
        <v>99</v>
      </c>
      <c r="D149" s="24">
        <v>99</v>
      </c>
      <c r="E149" s="40"/>
      <c r="F149" s="26"/>
      <c r="G149" s="208">
        <f>'Приложение 5'!F149</f>
        <v>0</v>
      </c>
      <c r="H149" s="208">
        <f>'Приложение 5'!G149</f>
        <v>445.5</v>
      </c>
      <c r="I149" s="208">
        <f>'Приложение 5'!H149</f>
        <v>758.9</v>
      </c>
      <c r="J149" s="9"/>
    </row>
    <row r="150" spans="1:10" s="224" customFormat="1" ht="18.75" x14ac:dyDescent="0.25">
      <c r="A150" s="39" t="s">
        <v>9</v>
      </c>
      <c r="B150" s="223">
        <v>556</v>
      </c>
      <c r="C150" s="24">
        <v>99</v>
      </c>
      <c r="D150" s="24">
        <v>99</v>
      </c>
      <c r="E150" s="40" t="s">
        <v>10</v>
      </c>
      <c r="F150" s="26"/>
      <c r="G150" s="209">
        <f>'Приложение 5'!F150</f>
        <v>0</v>
      </c>
      <c r="H150" s="209">
        <f>'Приложение 5'!G150</f>
        <v>445.5</v>
      </c>
      <c r="I150" s="209">
        <f>'Приложение 5'!H150</f>
        <v>758.9</v>
      </c>
      <c r="J150" s="9"/>
    </row>
    <row r="151" spans="1:10" s="224" customFormat="1" ht="18.75" x14ac:dyDescent="0.25">
      <c r="A151" s="39" t="s">
        <v>88</v>
      </c>
      <c r="B151" s="223">
        <v>556</v>
      </c>
      <c r="C151" s="24">
        <v>99</v>
      </c>
      <c r="D151" s="24">
        <v>99</v>
      </c>
      <c r="E151" s="40" t="s">
        <v>89</v>
      </c>
      <c r="F151" s="26"/>
      <c r="G151" s="209">
        <f>'Приложение 5'!F151</f>
        <v>0</v>
      </c>
      <c r="H151" s="209">
        <f>'Приложение 5'!G151</f>
        <v>445.5</v>
      </c>
      <c r="I151" s="209">
        <f>'Приложение 5'!H151</f>
        <v>758.9</v>
      </c>
      <c r="J151" s="9"/>
    </row>
    <row r="152" spans="1:10" s="224" customFormat="1" ht="18.75" x14ac:dyDescent="0.25">
      <c r="A152" s="39" t="s">
        <v>88</v>
      </c>
      <c r="B152" s="223">
        <v>556</v>
      </c>
      <c r="C152" s="24">
        <v>99</v>
      </c>
      <c r="D152" s="24">
        <v>99</v>
      </c>
      <c r="E152" s="40" t="s">
        <v>89</v>
      </c>
      <c r="F152" s="26">
        <v>900</v>
      </c>
      <c r="G152" s="209">
        <f>'Приложение 5'!F152</f>
        <v>0</v>
      </c>
      <c r="H152" s="209">
        <f>'Приложение 5'!G152</f>
        <v>445.5</v>
      </c>
      <c r="I152" s="209">
        <f>'Приложение 5'!H152</f>
        <v>758.9</v>
      </c>
      <c r="J152" s="9"/>
    </row>
    <row r="153" spans="1:10" s="224" customFormat="1" ht="18.75" x14ac:dyDescent="0.25">
      <c r="A153" s="39" t="s">
        <v>88</v>
      </c>
      <c r="B153" s="223">
        <v>556</v>
      </c>
      <c r="C153" s="24">
        <v>99</v>
      </c>
      <c r="D153" s="24">
        <v>99</v>
      </c>
      <c r="E153" s="40" t="s">
        <v>89</v>
      </c>
      <c r="F153" s="26">
        <v>990</v>
      </c>
      <c r="G153" s="209">
        <f>'Приложение 5'!F153</f>
        <v>0</v>
      </c>
      <c r="H153" s="209">
        <f>'Приложение 5'!G153</f>
        <v>445.5</v>
      </c>
      <c r="I153" s="209">
        <f>'Приложение 5'!H153</f>
        <v>758.9</v>
      </c>
      <c r="J153" s="9"/>
    </row>
    <row r="154" spans="1:10" s="224" customFormat="1" ht="18.75" x14ac:dyDescent="0.25">
      <c r="A154" s="345" t="s">
        <v>90</v>
      </c>
      <c r="B154" s="346"/>
      <c r="C154" s="346"/>
      <c r="D154" s="346"/>
      <c r="E154" s="346"/>
      <c r="F154" s="347"/>
      <c r="G154" s="207">
        <f>G10+G56+G63+G69+G86+G122+G127+G136+G142+G148</f>
        <v>29800.5</v>
      </c>
      <c r="H154" s="207">
        <f>H10+H56+H63+H69+H86+H122+H127+H136+H142+H148</f>
        <v>28171.3</v>
      </c>
      <c r="I154" s="61">
        <f>I10+I56+I63+I69+I86+I122+I127+I136+I142+I148</f>
        <v>15435.4</v>
      </c>
      <c r="J154" s="9"/>
    </row>
    <row r="155" spans="1:10" s="224" customFormat="1" ht="15.75" x14ac:dyDescent="0.25">
      <c r="A155" s="88"/>
      <c r="B155" s="88"/>
      <c r="C155" s="228"/>
      <c r="D155" s="228"/>
      <c r="E155" s="31"/>
      <c r="F155" s="229"/>
      <c r="G155" s="231"/>
      <c r="H155" s="231"/>
      <c r="I155" s="91"/>
      <c r="J155" s="230"/>
    </row>
    <row r="156" spans="1:10" ht="12" customHeight="1" x14ac:dyDescent="0.25">
      <c r="A156" s="93"/>
      <c r="B156" s="93"/>
      <c r="C156" s="94"/>
      <c r="D156" s="94"/>
      <c r="E156" s="95"/>
      <c r="F156" s="96"/>
      <c r="G156" s="96"/>
      <c r="H156" s="96"/>
      <c r="I156" s="97"/>
      <c r="J156" s="92"/>
    </row>
    <row r="157" spans="1:10" ht="12.75" customHeight="1" x14ac:dyDescent="0.25">
      <c r="A157" s="88"/>
      <c r="B157" s="88"/>
      <c r="C157" s="94"/>
      <c r="D157" s="94"/>
      <c r="E157" s="98"/>
      <c r="F157" s="96"/>
      <c r="G157" s="96"/>
      <c r="H157" s="96"/>
      <c r="I157" s="97"/>
      <c r="J157" s="92"/>
    </row>
    <row r="158" spans="1:10" ht="12.75" customHeight="1" x14ac:dyDescent="0.25">
      <c r="A158" s="88"/>
      <c r="B158" s="88"/>
      <c r="C158" s="99"/>
      <c r="D158" s="99"/>
      <c r="E158" s="98"/>
      <c r="F158" s="96"/>
      <c r="G158" s="96"/>
      <c r="H158" s="96"/>
      <c r="I158" s="97"/>
      <c r="J158" s="92"/>
    </row>
    <row r="159" spans="1:10" ht="12.75" customHeight="1" x14ac:dyDescent="0.2">
      <c r="A159" s="88"/>
      <c r="B159" s="88"/>
      <c r="C159" s="100"/>
      <c r="D159" s="100"/>
      <c r="E159" s="97"/>
      <c r="F159" s="100"/>
      <c r="G159" s="100"/>
      <c r="H159" s="100"/>
      <c r="I159" s="100"/>
      <c r="J159" s="92"/>
    </row>
    <row r="160" spans="1:10" ht="14.25" customHeight="1" x14ac:dyDescent="0.2">
      <c r="A160" s="88"/>
      <c r="B160" s="88"/>
      <c r="C160" s="99"/>
      <c r="D160" s="99"/>
      <c r="E160" s="100"/>
      <c r="F160" s="96"/>
      <c r="G160" s="96"/>
      <c r="H160" s="96"/>
      <c r="I160" s="97"/>
      <c r="J160" s="92"/>
    </row>
    <row r="161" spans="1:9" ht="15.75" x14ac:dyDescent="0.25">
      <c r="A161" s="89"/>
      <c r="B161" s="89"/>
      <c r="C161" s="101"/>
      <c r="D161" s="101"/>
      <c r="E161" s="97"/>
      <c r="F161" s="101"/>
      <c r="G161" s="101"/>
      <c r="H161" s="101"/>
      <c r="I161" s="101"/>
    </row>
    <row r="162" spans="1:9" ht="15.75" x14ac:dyDescent="0.25">
      <c r="A162" s="102"/>
      <c r="B162" s="102"/>
    </row>
    <row r="163" spans="1:9" ht="15.75" x14ac:dyDescent="0.25">
      <c r="A163" s="102"/>
      <c r="B163" s="102"/>
    </row>
    <row r="164" spans="1:9" ht="15" x14ac:dyDescent="0.2">
      <c r="A164" s="103"/>
      <c r="B164" s="103"/>
    </row>
    <row r="165" spans="1:9" ht="15" x14ac:dyDescent="0.2">
      <c r="A165" s="104"/>
      <c r="B165" s="104"/>
    </row>
    <row r="166" spans="1:9" ht="15" x14ac:dyDescent="0.2">
      <c r="A166" s="103"/>
      <c r="B166" s="103"/>
    </row>
  </sheetData>
  <autoFilter ref="A8:J8"/>
  <mergeCells count="12">
    <mergeCell ref="F1:I1"/>
    <mergeCell ref="E3:I3"/>
    <mergeCell ref="A5:I5"/>
    <mergeCell ref="A154:F154"/>
    <mergeCell ref="F7:F8"/>
    <mergeCell ref="G7:I7"/>
    <mergeCell ref="G2:I2"/>
    <mergeCell ref="A7:A8"/>
    <mergeCell ref="B7:B8"/>
    <mergeCell ref="C7:C8"/>
    <mergeCell ref="D7:D8"/>
    <mergeCell ref="E7:E8"/>
  </mergeCells>
  <printOptions horizontalCentered="1"/>
  <pageMargins left="0.98425196850393704" right="0.39370078740157483" top="0.78740157480314965" bottom="0.78740157480314965" header="0.51181102362204722" footer="0.51181102362204722"/>
  <pageSetup paperSize="9" scale="63" fitToHeight="0" orientation="portrait" r:id="rId1"/>
  <headerFooter alignWithMargins="0">
    <oddFooter>Страница &amp;P из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zoomScale="90" zoomScaleNormal="90" workbookViewId="0">
      <selection activeCell="A5" sqref="A5:E5"/>
    </sheetView>
  </sheetViews>
  <sheetFormatPr defaultRowHeight="12.75" x14ac:dyDescent="0.2"/>
  <cols>
    <col min="1" max="1" width="24.5703125" style="135" customWidth="1"/>
    <col min="2" max="2" width="50.5703125" style="135" customWidth="1"/>
    <col min="3" max="3" width="12.42578125" style="135" customWidth="1"/>
    <col min="4" max="4" width="11.5703125" style="135" customWidth="1"/>
    <col min="5" max="5" width="10.5703125" style="135" customWidth="1"/>
    <col min="6" max="258" width="9.140625" style="135"/>
    <col min="259" max="259" width="21.28515625" style="135" customWidth="1"/>
    <col min="260" max="260" width="49.28515625" style="135" customWidth="1"/>
    <col min="261" max="261" width="10.5703125" style="135" customWidth="1"/>
    <col min="262" max="514" width="9.140625" style="135"/>
    <col min="515" max="515" width="21.28515625" style="135" customWidth="1"/>
    <col min="516" max="516" width="49.28515625" style="135" customWidth="1"/>
    <col min="517" max="517" width="10.5703125" style="135" customWidth="1"/>
    <col min="518" max="770" width="9.140625" style="135"/>
    <col min="771" max="771" width="21.28515625" style="135" customWidth="1"/>
    <col min="772" max="772" width="49.28515625" style="135" customWidth="1"/>
    <col min="773" max="773" width="10.5703125" style="135" customWidth="1"/>
    <col min="774" max="1026" width="9.140625" style="135"/>
    <col min="1027" max="1027" width="21.28515625" style="135" customWidth="1"/>
    <col min="1028" max="1028" width="49.28515625" style="135" customWidth="1"/>
    <col min="1029" max="1029" width="10.5703125" style="135" customWidth="1"/>
    <col min="1030" max="1282" width="9.140625" style="135"/>
    <col min="1283" max="1283" width="21.28515625" style="135" customWidth="1"/>
    <col min="1284" max="1284" width="49.28515625" style="135" customWidth="1"/>
    <col min="1285" max="1285" width="10.5703125" style="135" customWidth="1"/>
    <col min="1286" max="1538" width="9.140625" style="135"/>
    <col min="1539" max="1539" width="21.28515625" style="135" customWidth="1"/>
    <col min="1540" max="1540" width="49.28515625" style="135" customWidth="1"/>
    <col min="1541" max="1541" width="10.5703125" style="135" customWidth="1"/>
    <col min="1542" max="1794" width="9.140625" style="135"/>
    <col min="1795" max="1795" width="21.28515625" style="135" customWidth="1"/>
    <col min="1796" max="1796" width="49.28515625" style="135" customWidth="1"/>
    <col min="1797" max="1797" width="10.5703125" style="135" customWidth="1"/>
    <col min="1798" max="2050" width="9.140625" style="135"/>
    <col min="2051" max="2051" width="21.28515625" style="135" customWidth="1"/>
    <col min="2052" max="2052" width="49.28515625" style="135" customWidth="1"/>
    <col min="2053" max="2053" width="10.5703125" style="135" customWidth="1"/>
    <col min="2054" max="2306" width="9.140625" style="135"/>
    <col min="2307" max="2307" width="21.28515625" style="135" customWidth="1"/>
    <col min="2308" max="2308" width="49.28515625" style="135" customWidth="1"/>
    <col min="2309" max="2309" width="10.5703125" style="135" customWidth="1"/>
    <col min="2310" max="2562" width="9.140625" style="135"/>
    <col min="2563" max="2563" width="21.28515625" style="135" customWidth="1"/>
    <col min="2564" max="2564" width="49.28515625" style="135" customWidth="1"/>
    <col min="2565" max="2565" width="10.5703125" style="135" customWidth="1"/>
    <col min="2566" max="2818" width="9.140625" style="135"/>
    <col min="2819" max="2819" width="21.28515625" style="135" customWidth="1"/>
    <col min="2820" max="2820" width="49.28515625" style="135" customWidth="1"/>
    <col min="2821" max="2821" width="10.5703125" style="135" customWidth="1"/>
    <col min="2822" max="3074" width="9.140625" style="135"/>
    <col min="3075" max="3075" width="21.28515625" style="135" customWidth="1"/>
    <col min="3076" max="3076" width="49.28515625" style="135" customWidth="1"/>
    <col min="3077" max="3077" width="10.5703125" style="135" customWidth="1"/>
    <col min="3078" max="3330" width="9.140625" style="135"/>
    <col min="3331" max="3331" width="21.28515625" style="135" customWidth="1"/>
    <col min="3332" max="3332" width="49.28515625" style="135" customWidth="1"/>
    <col min="3333" max="3333" width="10.5703125" style="135" customWidth="1"/>
    <col min="3334" max="3586" width="9.140625" style="135"/>
    <col min="3587" max="3587" width="21.28515625" style="135" customWidth="1"/>
    <col min="3588" max="3588" width="49.28515625" style="135" customWidth="1"/>
    <col min="3589" max="3589" width="10.5703125" style="135" customWidth="1"/>
    <col min="3590" max="3842" width="9.140625" style="135"/>
    <col min="3843" max="3843" width="21.28515625" style="135" customWidth="1"/>
    <col min="3844" max="3844" width="49.28515625" style="135" customWidth="1"/>
    <col min="3845" max="3845" width="10.5703125" style="135" customWidth="1"/>
    <col min="3846" max="4098" width="9.140625" style="135"/>
    <col min="4099" max="4099" width="21.28515625" style="135" customWidth="1"/>
    <col min="4100" max="4100" width="49.28515625" style="135" customWidth="1"/>
    <col min="4101" max="4101" width="10.5703125" style="135" customWidth="1"/>
    <col min="4102" max="4354" width="9.140625" style="135"/>
    <col min="4355" max="4355" width="21.28515625" style="135" customWidth="1"/>
    <col min="4356" max="4356" width="49.28515625" style="135" customWidth="1"/>
    <col min="4357" max="4357" width="10.5703125" style="135" customWidth="1"/>
    <col min="4358" max="4610" width="9.140625" style="135"/>
    <col min="4611" max="4611" width="21.28515625" style="135" customWidth="1"/>
    <col min="4612" max="4612" width="49.28515625" style="135" customWidth="1"/>
    <col min="4613" max="4613" width="10.5703125" style="135" customWidth="1"/>
    <col min="4614" max="4866" width="9.140625" style="135"/>
    <col min="4867" max="4867" width="21.28515625" style="135" customWidth="1"/>
    <col min="4868" max="4868" width="49.28515625" style="135" customWidth="1"/>
    <col min="4869" max="4869" width="10.5703125" style="135" customWidth="1"/>
    <col min="4870" max="5122" width="9.140625" style="135"/>
    <col min="5123" max="5123" width="21.28515625" style="135" customWidth="1"/>
    <col min="5124" max="5124" width="49.28515625" style="135" customWidth="1"/>
    <col min="5125" max="5125" width="10.5703125" style="135" customWidth="1"/>
    <col min="5126" max="5378" width="9.140625" style="135"/>
    <col min="5379" max="5379" width="21.28515625" style="135" customWidth="1"/>
    <col min="5380" max="5380" width="49.28515625" style="135" customWidth="1"/>
    <col min="5381" max="5381" width="10.5703125" style="135" customWidth="1"/>
    <col min="5382" max="5634" width="9.140625" style="135"/>
    <col min="5635" max="5635" width="21.28515625" style="135" customWidth="1"/>
    <col min="5636" max="5636" width="49.28515625" style="135" customWidth="1"/>
    <col min="5637" max="5637" width="10.5703125" style="135" customWidth="1"/>
    <col min="5638" max="5890" width="9.140625" style="135"/>
    <col min="5891" max="5891" width="21.28515625" style="135" customWidth="1"/>
    <col min="5892" max="5892" width="49.28515625" style="135" customWidth="1"/>
    <col min="5893" max="5893" width="10.5703125" style="135" customWidth="1"/>
    <col min="5894" max="6146" width="9.140625" style="135"/>
    <col min="6147" max="6147" width="21.28515625" style="135" customWidth="1"/>
    <col min="6148" max="6148" width="49.28515625" style="135" customWidth="1"/>
    <col min="6149" max="6149" width="10.5703125" style="135" customWidth="1"/>
    <col min="6150" max="6402" width="9.140625" style="135"/>
    <col min="6403" max="6403" width="21.28515625" style="135" customWidth="1"/>
    <col min="6404" max="6404" width="49.28515625" style="135" customWidth="1"/>
    <col min="6405" max="6405" width="10.5703125" style="135" customWidth="1"/>
    <col min="6406" max="6658" width="9.140625" style="135"/>
    <col min="6659" max="6659" width="21.28515625" style="135" customWidth="1"/>
    <col min="6660" max="6660" width="49.28515625" style="135" customWidth="1"/>
    <col min="6661" max="6661" width="10.5703125" style="135" customWidth="1"/>
    <col min="6662" max="6914" width="9.140625" style="135"/>
    <col min="6915" max="6915" width="21.28515625" style="135" customWidth="1"/>
    <col min="6916" max="6916" width="49.28515625" style="135" customWidth="1"/>
    <col min="6917" max="6917" width="10.5703125" style="135" customWidth="1"/>
    <col min="6918" max="7170" width="9.140625" style="135"/>
    <col min="7171" max="7171" width="21.28515625" style="135" customWidth="1"/>
    <col min="7172" max="7172" width="49.28515625" style="135" customWidth="1"/>
    <col min="7173" max="7173" width="10.5703125" style="135" customWidth="1"/>
    <col min="7174" max="7426" width="9.140625" style="135"/>
    <col min="7427" max="7427" width="21.28515625" style="135" customWidth="1"/>
    <col min="7428" max="7428" width="49.28515625" style="135" customWidth="1"/>
    <col min="7429" max="7429" width="10.5703125" style="135" customWidth="1"/>
    <col min="7430" max="7682" width="9.140625" style="135"/>
    <col min="7683" max="7683" width="21.28515625" style="135" customWidth="1"/>
    <col min="7684" max="7684" width="49.28515625" style="135" customWidth="1"/>
    <col min="7685" max="7685" width="10.5703125" style="135" customWidth="1"/>
    <col min="7686" max="7938" width="9.140625" style="135"/>
    <col min="7939" max="7939" width="21.28515625" style="135" customWidth="1"/>
    <col min="7940" max="7940" width="49.28515625" style="135" customWidth="1"/>
    <col min="7941" max="7941" width="10.5703125" style="135" customWidth="1"/>
    <col min="7942" max="8194" width="9.140625" style="135"/>
    <col min="8195" max="8195" width="21.28515625" style="135" customWidth="1"/>
    <col min="8196" max="8196" width="49.28515625" style="135" customWidth="1"/>
    <col min="8197" max="8197" width="10.5703125" style="135" customWidth="1"/>
    <col min="8198" max="8450" width="9.140625" style="135"/>
    <col min="8451" max="8451" width="21.28515625" style="135" customWidth="1"/>
    <col min="8452" max="8452" width="49.28515625" style="135" customWidth="1"/>
    <col min="8453" max="8453" width="10.5703125" style="135" customWidth="1"/>
    <col min="8454" max="8706" width="9.140625" style="135"/>
    <col min="8707" max="8707" width="21.28515625" style="135" customWidth="1"/>
    <col min="8708" max="8708" width="49.28515625" style="135" customWidth="1"/>
    <col min="8709" max="8709" width="10.5703125" style="135" customWidth="1"/>
    <col min="8710" max="8962" width="9.140625" style="135"/>
    <col min="8963" max="8963" width="21.28515625" style="135" customWidth="1"/>
    <col min="8964" max="8964" width="49.28515625" style="135" customWidth="1"/>
    <col min="8965" max="8965" width="10.5703125" style="135" customWidth="1"/>
    <col min="8966" max="9218" width="9.140625" style="135"/>
    <col min="9219" max="9219" width="21.28515625" style="135" customWidth="1"/>
    <col min="9220" max="9220" width="49.28515625" style="135" customWidth="1"/>
    <col min="9221" max="9221" width="10.5703125" style="135" customWidth="1"/>
    <col min="9222" max="9474" width="9.140625" style="135"/>
    <col min="9475" max="9475" width="21.28515625" style="135" customWidth="1"/>
    <col min="9476" max="9476" width="49.28515625" style="135" customWidth="1"/>
    <col min="9477" max="9477" width="10.5703125" style="135" customWidth="1"/>
    <col min="9478" max="9730" width="9.140625" style="135"/>
    <col min="9731" max="9731" width="21.28515625" style="135" customWidth="1"/>
    <col min="9732" max="9732" width="49.28515625" style="135" customWidth="1"/>
    <col min="9733" max="9733" width="10.5703125" style="135" customWidth="1"/>
    <col min="9734" max="9986" width="9.140625" style="135"/>
    <col min="9987" max="9987" width="21.28515625" style="135" customWidth="1"/>
    <col min="9988" max="9988" width="49.28515625" style="135" customWidth="1"/>
    <col min="9989" max="9989" width="10.5703125" style="135" customWidth="1"/>
    <col min="9990" max="10242" width="9.140625" style="135"/>
    <col min="10243" max="10243" width="21.28515625" style="135" customWidth="1"/>
    <col min="10244" max="10244" width="49.28515625" style="135" customWidth="1"/>
    <col min="10245" max="10245" width="10.5703125" style="135" customWidth="1"/>
    <col min="10246" max="10498" width="9.140625" style="135"/>
    <col min="10499" max="10499" width="21.28515625" style="135" customWidth="1"/>
    <col min="10500" max="10500" width="49.28515625" style="135" customWidth="1"/>
    <col min="10501" max="10501" width="10.5703125" style="135" customWidth="1"/>
    <col min="10502" max="10754" width="9.140625" style="135"/>
    <col min="10755" max="10755" width="21.28515625" style="135" customWidth="1"/>
    <col min="10756" max="10756" width="49.28515625" style="135" customWidth="1"/>
    <col min="10757" max="10757" width="10.5703125" style="135" customWidth="1"/>
    <col min="10758" max="11010" width="9.140625" style="135"/>
    <col min="11011" max="11011" width="21.28515625" style="135" customWidth="1"/>
    <col min="11012" max="11012" width="49.28515625" style="135" customWidth="1"/>
    <col min="11013" max="11013" width="10.5703125" style="135" customWidth="1"/>
    <col min="11014" max="11266" width="9.140625" style="135"/>
    <col min="11267" max="11267" width="21.28515625" style="135" customWidth="1"/>
    <col min="11268" max="11268" width="49.28515625" style="135" customWidth="1"/>
    <col min="11269" max="11269" width="10.5703125" style="135" customWidth="1"/>
    <col min="11270" max="11522" width="9.140625" style="135"/>
    <col min="11523" max="11523" width="21.28515625" style="135" customWidth="1"/>
    <col min="11524" max="11524" width="49.28515625" style="135" customWidth="1"/>
    <col min="11525" max="11525" width="10.5703125" style="135" customWidth="1"/>
    <col min="11526" max="11778" width="9.140625" style="135"/>
    <col min="11779" max="11779" width="21.28515625" style="135" customWidth="1"/>
    <col min="11780" max="11780" width="49.28515625" style="135" customWidth="1"/>
    <col min="11781" max="11781" width="10.5703125" style="135" customWidth="1"/>
    <col min="11782" max="12034" width="9.140625" style="135"/>
    <col min="12035" max="12035" width="21.28515625" style="135" customWidth="1"/>
    <col min="12036" max="12036" width="49.28515625" style="135" customWidth="1"/>
    <col min="12037" max="12037" width="10.5703125" style="135" customWidth="1"/>
    <col min="12038" max="12290" width="9.140625" style="135"/>
    <col min="12291" max="12291" width="21.28515625" style="135" customWidth="1"/>
    <col min="12292" max="12292" width="49.28515625" style="135" customWidth="1"/>
    <col min="12293" max="12293" width="10.5703125" style="135" customWidth="1"/>
    <col min="12294" max="12546" width="9.140625" style="135"/>
    <col min="12547" max="12547" width="21.28515625" style="135" customWidth="1"/>
    <col min="12548" max="12548" width="49.28515625" style="135" customWidth="1"/>
    <col min="12549" max="12549" width="10.5703125" style="135" customWidth="1"/>
    <col min="12550" max="12802" width="9.140625" style="135"/>
    <col min="12803" max="12803" width="21.28515625" style="135" customWidth="1"/>
    <col min="12804" max="12804" width="49.28515625" style="135" customWidth="1"/>
    <col min="12805" max="12805" width="10.5703125" style="135" customWidth="1"/>
    <col min="12806" max="13058" width="9.140625" style="135"/>
    <col min="13059" max="13059" width="21.28515625" style="135" customWidth="1"/>
    <col min="13060" max="13060" width="49.28515625" style="135" customWidth="1"/>
    <col min="13061" max="13061" width="10.5703125" style="135" customWidth="1"/>
    <col min="13062" max="13314" width="9.140625" style="135"/>
    <col min="13315" max="13315" width="21.28515625" style="135" customWidth="1"/>
    <col min="13316" max="13316" width="49.28515625" style="135" customWidth="1"/>
    <col min="13317" max="13317" width="10.5703125" style="135" customWidth="1"/>
    <col min="13318" max="13570" width="9.140625" style="135"/>
    <col min="13571" max="13571" width="21.28515625" style="135" customWidth="1"/>
    <col min="13572" max="13572" width="49.28515625" style="135" customWidth="1"/>
    <col min="13573" max="13573" width="10.5703125" style="135" customWidth="1"/>
    <col min="13574" max="13826" width="9.140625" style="135"/>
    <col min="13827" max="13827" width="21.28515625" style="135" customWidth="1"/>
    <col min="13828" max="13828" width="49.28515625" style="135" customWidth="1"/>
    <col min="13829" max="13829" width="10.5703125" style="135" customWidth="1"/>
    <col min="13830" max="14082" width="9.140625" style="135"/>
    <col min="14083" max="14083" width="21.28515625" style="135" customWidth="1"/>
    <col min="14084" max="14084" width="49.28515625" style="135" customWidth="1"/>
    <col min="14085" max="14085" width="10.5703125" style="135" customWidth="1"/>
    <col min="14086" max="14338" width="9.140625" style="135"/>
    <col min="14339" max="14339" width="21.28515625" style="135" customWidth="1"/>
    <col min="14340" max="14340" width="49.28515625" style="135" customWidth="1"/>
    <col min="14341" max="14341" width="10.5703125" style="135" customWidth="1"/>
    <col min="14342" max="14594" width="9.140625" style="135"/>
    <col min="14595" max="14595" width="21.28515625" style="135" customWidth="1"/>
    <col min="14596" max="14596" width="49.28515625" style="135" customWidth="1"/>
    <col min="14597" max="14597" width="10.5703125" style="135" customWidth="1"/>
    <col min="14598" max="14850" width="9.140625" style="135"/>
    <col min="14851" max="14851" width="21.28515625" style="135" customWidth="1"/>
    <col min="14852" max="14852" width="49.28515625" style="135" customWidth="1"/>
    <col min="14853" max="14853" width="10.5703125" style="135" customWidth="1"/>
    <col min="14854" max="15106" width="9.140625" style="135"/>
    <col min="15107" max="15107" width="21.28515625" style="135" customWidth="1"/>
    <col min="15108" max="15108" width="49.28515625" style="135" customWidth="1"/>
    <col min="15109" max="15109" width="10.5703125" style="135" customWidth="1"/>
    <col min="15110" max="15362" width="9.140625" style="135"/>
    <col min="15363" max="15363" width="21.28515625" style="135" customWidth="1"/>
    <col min="15364" max="15364" width="49.28515625" style="135" customWidth="1"/>
    <col min="15365" max="15365" width="10.5703125" style="135" customWidth="1"/>
    <col min="15366" max="15618" width="9.140625" style="135"/>
    <col min="15619" max="15619" width="21.28515625" style="135" customWidth="1"/>
    <col min="15620" max="15620" width="49.28515625" style="135" customWidth="1"/>
    <col min="15621" max="15621" width="10.5703125" style="135" customWidth="1"/>
    <col min="15622" max="15874" width="9.140625" style="135"/>
    <col min="15875" max="15875" width="21.28515625" style="135" customWidth="1"/>
    <col min="15876" max="15876" width="49.28515625" style="135" customWidth="1"/>
    <col min="15877" max="15877" width="10.5703125" style="135" customWidth="1"/>
    <col min="15878" max="16130" width="9.140625" style="135"/>
    <col min="16131" max="16131" width="21.28515625" style="135" customWidth="1"/>
    <col min="16132" max="16132" width="49.28515625" style="135" customWidth="1"/>
    <col min="16133" max="16133" width="10.5703125" style="135" customWidth="1"/>
    <col min="16134" max="16384" width="9.140625" style="135"/>
  </cols>
  <sheetData>
    <row r="1" spans="1:10" ht="15" customHeight="1" x14ac:dyDescent="0.25">
      <c r="B1" s="172"/>
      <c r="C1" s="351" t="s">
        <v>120</v>
      </c>
      <c r="D1" s="352"/>
      <c r="E1" s="352"/>
    </row>
    <row r="2" spans="1:10" ht="30" customHeight="1" x14ac:dyDescent="0.2">
      <c r="B2" s="171"/>
      <c r="C2" s="327" t="s">
        <v>158</v>
      </c>
      <c r="D2" s="339"/>
      <c r="E2" s="339"/>
    </row>
    <row r="3" spans="1:10" x14ac:dyDescent="0.2">
      <c r="B3" s="237"/>
      <c r="C3" s="324" t="s">
        <v>341</v>
      </c>
      <c r="D3" s="324"/>
      <c r="E3" s="324"/>
    </row>
    <row r="4" spans="1:10" x14ac:dyDescent="0.2">
      <c r="A4" s="134"/>
      <c r="B4" s="355"/>
      <c r="C4" s="355"/>
      <c r="D4" s="355"/>
      <c r="E4" s="355"/>
    </row>
    <row r="5" spans="1:10" ht="27.75" customHeight="1" x14ac:dyDescent="0.2">
      <c r="A5" s="356" t="s">
        <v>139</v>
      </c>
      <c r="B5" s="356"/>
      <c r="C5" s="356"/>
      <c r="D5" s="356"/>
      <c r="E5" s="356"/>
    </row>
    <row r="6" spans="1:10" ht="15.75" x14ac:dyDescent="0.2">
      <c r="A6" s="138"/>
      <c r="B6" s="138"/>
      <c r="C6" s="173"/>
      <c r="D6" s="173"/>
      <c r="E6" s="138"/>
    </row>
    <row r="7" spans="1:10" ht="12.75" customHeight="1" x14ac:dyDescent="0.2">
      <c r="A7" s="136"/>
      <c r="B7" s="136"/>
      <c r="C7" s="136"/>
      <c r="D7" s="136"/>
      <c r="E7" s="137" t="s">
        <v>121</v>
      </c>
    </row>
    <row r="8" spans="1:10" ht="24.75" customHeight="1" x14ac:dyDescent="0.2">
      <c r="A8" s="357" t="s">
        <v>99</v>
      </c>
      <c r="B8" s="358" t="s">
        <v>135</v>
      </c>
      <c r="C8" s="360" t="s">
        <v>5</v>
      </c>
      <c r="D8" s="349"/>
      <c r="E8" s="350"/>
      <c r="J8" s="133"/>
    </row>
    <row r="9" spans="1:10" ht="26.25" customHeight="1" x14ac:dyDescent="0.2">
      <c r="A9" s="348"/>
      <c r="B9" s="359"/>
      <c r="C9" s="188" t="s">
        <v>132</v>
      </c>
      <c r="D9" s="188" t="s">
        <v>127</v>
      </c>
      <c r="E9" s="188" t="s">
        <v>129</v>
      </c>
      <c r="J9" s="170"/>
    </row>
    <row r="10" spans="1:10" ht="30" customHeight="1" x14ac:dyDescent="0.2">
      <c r="A10" s="153" t="s">
        <v>100</v>
      </c>
      <c r="B10" s="154" t="s">
        <v>125</v>
      </c>
      <c r="C10" s="216">
        <f>C20</f>
        <v>3345.5</v>
      </c>
      <c r="D10" s="216">
        <f>D20</f>
        <v>0</v>
      </c>
      <c r="E10" s="155">
        <f>E20</f>
        <v>0</v>
      </c>
      <c r="J10" s="170"/>
    </row>
    <row r="11" spans="1:10" ht="30" customHeight="1" x14ac:dyDescent="0.2">
      <c r="A11" s="153" t="s">
        <v>101</v>
      </c>
      <c r="B11" s="154" t="s">
        <v>102</v>
      </c>
      <c r="C11" s="216">
        <f>C12+C16</f>
        <v>3345.5</v>
      </c>
      <c r="D11" s="216">
        <f>D12+D16</f>
        <v>0</v>
      </c>
      <c r="E11" s="155">
        <f>E12+E16</f>
        <v>0</v>
      </c>
    </row>
    <row r="12" spans="1:10" ht="24.75" customHeight="1" x14ac:dyDescent="0.2">
      <c r="A12" s="153" t="s">
        <v>103</v>
      </c>
      <c r="B12" s="154" t="s">
        <v>104</v>
      </c>
      <c r="C12" s="216">
        <f t="shared" ref="C12:E14" si="0">C13</f>
        <v>-26455</v>
      </c>
      <c r="D12" s="216">
        <f t="shared" si="0"/>
        <v>-28171.300000000003</v>
      </c>
      <c r="E12" s="155">
        <f t="shared" si="0"/>
        <v>-15435.400000000001</v>
      </c>
    </row>
    <row r="13" spans="1:10" ht="25.5" customHeight="1" x14ac:dyDescent="0.2">
      <c r="A13" s="153" t="s">
        <v>105</v>
      </c>
      <c r="B13" s="154" t="s">
        <v>106</v>
      </c>
      <c r="C13" s="216">
        <f t="shared" si="0"/>
        <v>-26455</v>
      </c>
      <c r="D13" s="216">
        <f t="shared" si="0"/>
        <v>-28171.300000000003</v>
      </c>
      <c r="E13" s="155">
        <f t="shared" si="0"/>
        <v>-15435.400000000001</v>
      </c>
    </row>
    <row r="14" spans="1:10" ht="30" customHeight="1" x14ac:dyDescent="0.2">
      <c r="A14" s="153" t="s">
        <v>107</v>
      </c>
      <c r="B14" s="154" t="s">
        <v>108</v>
      </c>
      <c r="C14" s="216">
        <f t="shared" si="0"/>
        <v>-26455</v>
      </c>
      <c r="D14" s="216">
        <f t="shared" si="0"/>
        <v>-28171.300000000003</v>
      </c>
      <c r="E14" s="155">
        <f t="shared" si="0"/>
        <v>-15435.400000000001</v>
      </c>
    </row>
    <row r="15" spans="1:10" ht="30" customHeight="1" x14ac:dyDescent="0.2">
      <c r="A15" s="153" t="s">
        <v>109</v>
      </c>
      <c r="B15" s="154" t="s">
        <v>110</v>
      </c>
      <c r="C15" s="216">
        <f>-доходы!K64</f>
        <v>-26455</v>
      </c>
      <c r="D15" s="216">
        <f>-доходы!L64</f>
        <v>-28171.300000000003</v>
      </c>
      <c r="E15" s="216">
        <f>-доходы!M64</f>
        <v>-15435.400000000001</v>
      </c>
    </row>
    <row r="16" spans="1:10" ht="27" customHeight="1" x14ac:dyDescent="0.2">
      <c r="A16" s="153" t="s">
        <v>111</v>
      </c>
      <c r="B16" s="154" t="s">
        <v>112</v>
      </c>
      <c r="C16" s="216">
        <f t="shared" ref="C16:E17" si="1">C17</f>
        <v>29800.5</v>
      </c>
      <c r="D16" s="216">
        <f t="shared" si="1"/>
        <v>28171.3</v>
      </c>
      <c r="E16" s="155">
        <f t="shared" si="1"/>
        <v>15435.4</v>
      </c>
    </row>
    <row r="17" spans="1:5" ht="30" customHeight="1" x14ac:dyDescent="0.2">
      <c r="A17" s="153" t="s">
        <v>113</v>
      </c>
      <c r="B17" s="154" t="s">
        <v>114</v>
      </c>
      <c r="C17" s="216">
        <f t="shared" si="1"/>
        <v>29800.5</v>
      </c>
      <c r="D17" s="216">
        <f t="shared" si="1"/>
        <v>28171.3</v>
      </c>
      <c r="E17" s="155">
        <f t="shared" si="1"/>
        <v>15435.4</v>
      </c>
    </row>
    <row r="18" spans="1:5" ht="30" customHeight="1" x14ac:dyDescent="0.2">
      <c r="A18" s="153" t="s">
        <v>115</v>
      </c>
      <c r="B18" s="154" t="s">
        <v>116</v>
      </c>
      <c r="C18" s="216">
        <f>C19</f>
        <v>29800.5</v>
      </c>
      <c r="D18" s="216">
        <f>D19</f>
        <v>28171.3</v>
      </c>
      <c r="E18" s="155">
        <f>E19</f>
        <v>15435.4</v>
      </c>
    </row>
    <row r="19" spans="1:5" ht="30" customHeight="1" x14ac:dyDescent="0.2">
      <c r="A19" s="153" t="s">
        <v>117</v>
      </c>
      <c r="B19" s="154" t="s">
        <v>118</v>
      </c>
      <c r="C19" s="216">
        <f>'Приложение 5'!F154</f>
        <v>29800.5</v>
      </c>
      <c r="D19" s="216">
        <f>'Приложение 5'!G154</f>
        <v>28171.3</v>
      </c>
      <c r="E19" s="216">
        <f>'Приложение 5'!H154</f>
        <v>15435.4</v>
      </c>
    </row>
    <row r="20" spans="1:5" ht="30" customHeight="1" x14ac:dyDescent="0.2">
      <c r="A20" s="353" t="s">
        <v>119</v>
      </c>
      <c r="B20" s="354"/>
      <c r="C20" s="217">
        <f>C11</f>
        <v>3345.5</v>
      </c>
      <c r="D20" s="217">
        <f>D11</f>
        <v>0</v>
      </c>
      <c r="E20" s="156">
        <f>E11</f>
        <v>0</v>
      </c>
    </row>
  </sheetData>
  <mergeCells count="9">
    <mergeCell ref="C2:E2"/>
    <mergeCell ref="C3:E3"/>
    <mergeCell ref="C1:E1"/>
    <mergeCell ref="A20:B20"/>
    <mergeCell ref="B4:E4"/>
    <mergeCell ref="A5:E5"/>
    <mergeCell ref="A8:A9"/>
    <mergeCell ref="B8:B9"/>
    <mergeCell ref="C8:E8"/>
  </mergeCells>
  <pageMargins left="0.78740157480314965" right="0.78740157480314965" top="0.78740157480314965" bottom="0.98425196850393704" header="0.51181102362204722" footer="0.51181102362204722"/>
  <pageSetup paperSize="9" scale="77" orientation="portrait" r:id="rId1"/>
  <headerFooter alignWithMargins="0"/>
  <ignoredErrors>
    <ignoredError sqref="E20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7</vt:i4>
      </vt:variant>
    </vt:vector>
  </HeadingPairs>
  <TitlesOfParts>
    <vt:vector size="12" baseType="lpstr">
      <vt:lpstr>доходы</vt:lpstr>
      <vt:lpstr>Приложение 5</vt:lpstr>
      <vt:lpstr>Приложение 6</vt:lpstr>
      <vt:lpstr>Приложение 7</vt:lpstr>
      <vt:lpstr>Приложение 9</vt:lpstr>
      <vt:lpstr>доходы!Заголовки_для_печати</vt:lpstr>
      <vt:lpstr>'Приложение 5'!Заголовки_для_печати</vt:lpstr>
      <vt:lpstr>'Приложение 6'!Заголовки_для_печати</vt:lpstr>
      <vt:lpstr>'Приложение 7'!Заголовки_для_печати</vt:lpstr>
      <vt:lpstr>доходы!Область_печати</vt:lpstr>
      <vt:lpstr>'Приложение 5'!Область_печати</vt:lpstr>
      <vt:lpstr>'Приложение 7'!Область_печати</vt:lpstr>
    </vt:vector>
  </TitlesOfParts>
  <Company>DG Win&amp;Soft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shabanova_ov</dc:creator>
  <cp:lastModifiedBy>User</cp:lastModifiedBy>
  <cp:lastPrinted>2020-10-12T08:12:38Z</cp:lastPrinted>
  <dcterms:created xsi:type="dcterms:W3CDTF">2015-10-23T06:56:22Z</dcterms:created>
  <dcterms:modified xsi:type="dcterms:W3CDTF">2020-10-13T02:11:15Z</dcterms:modified>
</cp:coreProperties>
</file>